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F:\РАЗМЕСТИТЬ\Проект бюджета\"/>
    </mc:Choice>
  </mc:AlternateContent>
  <xr:revisionPtr revIDLastSave="0" documentId="13_ncr:1_{ACEF53F6-B660-4D19-97DA-E8B116499F52}" xr6:coauthVersionLast="47" xr6:coauthVersionMax="47" xr10:uidLastSave="{00000000-0000-0000-0000-000000000000}"/>
  <bookViews>
    <workbookView xWindow="-120" yWindow="-120" windowWidth="25440" windowHeight="15390" tabRatio="754" firstSheet="2" activeTab="9" xr2:uid="{00000000-000D-0000-FFFF-FFFF00000000}"/>
  </bookViews>
  <sheets>
    <sheet name="Приложение 1" sheetId="32" r:id="rId1"/>
    <sheet name="Приложение 2" sheetId="36" r:id="rId2"/>
    <sheet name="Приложение 3" sheetId="34" r:id="rId3"/>
    <sheet name="Приложение 4" sheetId="54" r:id="rId4"/>
    <sheet name="Приложение 5" sheetId="49" r:id="rId5"/>
    <sheet name="Приложение 6" sheetId="28" r:id="rId6"/>
    <sheet name="Приложение 7" sheetId="38" r:id="rId7"/>
    <sheet name="Приложение 8" sheetId="55" r:id="rId8"/>
    <sheet name="Приложение 9" sheetId="57" r:id="rId9"/>
    <sheet name="Приложение 10" sheetId="58" r:id="rId10"/>
  </sheets>
  <definedNames>
    <definedName name="_xlnm.Print_Area" localSheetId="3">'Приложение 4'!$A$1:$G$299</definedName>
    <definedName name="_xlnm.Print_Area" localSheetId="4">'Приложение 5'!$A$1:$H$271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58" l="1"/>
  <c r="H27" i="58"/>
  <c r="G27" i="58"/>
  <c r="F27" i="58"/>
  <c r="E27" i="58"/>
  <c r="D27" i="58"/>
  <c r="C27" i="58"/>
  <c r="B27" i="58"/>
  <c r="L189" i="55" l="1"/>
  <c r="K189" i="55"/>
  <c r="L108" i="55"/>
  <c r="L70" i="55"/>
  <c r="L19" i="55"/>
  <c r="K19" i="55"/>
  <c r="M75" i="55"/>
  <c r="K70" i="55"/>
  <c r="M107" i="55"/>
  <c r="M37" i="55"/>
  <c r="F275" i="54"/>
  <c r="E275" i="54"/>
  <c r="G279" i="54"/>
  <c r="M63" i="55" l="1"/>
  <c r="C48" i="28"/>
  <c r="D35" i="28"/>
  <c r="D31" i="28"/>
  <c r="C31" i="28"/>
  <c r="D27" i="28"/>
  <c r="C27" i="28"/>
  <c r="D18" i="28"/>
  <c r="C18" i="28"/>
  <c r="E194" i="54"/>
  <c r="F194" i="54"/>
  <c r="G284" i="54" l="1"/>
  <c r="G195" i="54" l="1"/>
  <c r="E215" i="54" l="1"/>
  <c r="F215" i="54"/>
  <c r="G163" i="54"/>
  <c r="F161" i="54"/>
  <c r="G47" i="54"/>
  <c r="E33" i="54"/>
  <c r="F33" i="54"/>
  <c r="G252" i="49"/>
  <c r="E252" i="49"/>
  <c r="G139" i="49"/>
  <c r="E139" i="49"/>
  <c r="G54" i="49"/>
  <c r="E54" i="49"/>
  <c r="E29" i="49"/>
  <c r="G29" i="49"/>
  <c r="G28" i="49" s="1"/>
  <c r="E24" i="49"/>
  <c r="K19" i="57"/>
  <c r="N95" i="57" l="1"/>
  <c r="K95" i="57"/>
  <c r="K108" i="55"/>
  <c r="M148" i="55"/>
  <c r="M147" i="55"/>
  <c r="M191" i="55"/>
  <c r="M192" i="55"/>
  <c r="M193" i="55"/>
  <c r="M194" i="55"/>
  <c r="M195" i="55"/>
  <c r="M196" i="55"/>
  <c r="M197" i="55"/>
  <c r="M198" i="55"/>
  <c r="M199" i="55"/>
  <c r="M200" i="55"/>
  <c r="M190" i="55"/>
  <c r="M189" i="55" s="1"/>
  <c r="M110" i="55"/>
  <c r="M111" i="55"/>
  <c r="M112" i="55"/>
  <c r="M113" i="55"/>
  <c r="M114" i="55"/>
  <c r="M115" i="55"/>
  <c r="M116" i="55"/>
  <c r="M117" i="55"/>
  <c r="M118" i="55"/>
  <c r="M119" i="55"/>
  <c r="M120" i="55"/>
  <c r="M121" i="55"/>
  <c r="M122" i="55"/>
  <c r="M123" i="55"/>
  <c r="M124" i="55"/>
  <c r="M125" i="55"/>
  <c r="M126" i="55"/>
  <c r="M127" i="55"/>
  <c r="M128" i="55"/>
  <c r="M129" i="55"/>
  <c r="M130" i="55"/>
  <c r="M131" i="55"/>
  <c r="M132" i="55"/>
  <c r="M133" i="55"/>
  <c r="M134" i="55"/>
  <c r="M135" i="55"/>
  <c r="M136" i="55"/>
  <c r="M137" i="55"/>
  <c r="M138" i="55"/>
  <c r="M139" i="55"/>
  <c r="M140" i="55"/>
  <c r="M141" i="55"/>
  <c r="M142" i="55"/>
  <c r="M143" i="55"/>
  <c r="M144" i="55"/>
  <c r="M145" i="55"/>
  <c r="M146" i="55"/>
  <c r="M149" i="55"/>
  <c r="M150" i="55"/>
  <c r="M151" i="55"/>
  <c r="M152" i="55"/>
  <c r="M153" i="55"/>
  <c r="M154" i="55"/>
  <c r="M155" i="55"/>
  <c r="M156" i="55"/>
  <c r="M157" i="55"/>
  <c r="M158" i="55"/>
  <c r="M159" i="55"/>
  <c r="M160" i="55"/>
  <c r="M161" i="55"/>
  <c r="M162" i="55"/>
  <c r="M163" i="55"/>
  <c r="M164" i="55"/>
  <c r="M165" i="55"/>
  <c r="M166" i="55"/>
  <c r="M167" i="55"/>
  <c r="M168" i="55"/>
  <c r="M169" i="55"/>
  <c r="M170" i="55"/>
  <c r="M171" i="55"/>
  <c r="M172" i="55"/>
  <c r="M173" i="55"/>
  <c r="M174" i="55"/>
  <c r="M175" i="55"/>
  <c r="M176" i="55"/>
  <c r="M177" i="55"/>
  <c r="M178" i="55"/>
  <c r="M179" i="55"/>
  <c r="M180" i="55"/>
  <c r="M181" i="55"/>
  <c r="M182" i="55"/>
  <c r="M183" i="55"/>
  <c r="M184" i="55"/>
  <c r="M185" i="55"/>
  <c r="M186" i="55"/>
  <c r="M187" i="55"/>
  <c r="M188" i="55"/>
  <c r="M109" i="55"/>
  <c r="M72" i="55"/>
  <c r="M73" i="55"/>
  <c r="M74" i="55"/>
  <c r="M76" i="55"/>
  <c r="M77" i="55"/>
  <c r="M78" i="55"/>
  <c r="M79" i="55"/>
  <c r="M80" i="55"/>
  <c r="M81" i="55"/>
  <c r="M82" i="55"/>
  <c r="M83" i="55"/>
  <c r="M84" i="55"/>
  <c r="M85" i="55"/>
  <c r="M86" i="55"/>
  <c r="M87" i="55"/>
  <c r="M88" i="55"/>
  <c r="M89" i="55"/>
  <c r="M90" i="55"/>
  <c r="M91" i="55"/>
  <c r="M92" i="55"/>
  <c r="M93" i="55"/>
  <c r="M94" i="55"/>
  <c r="M95" i="55"/>
  <c r="M96" i="55"/>
  <c r="M97" i="55"/>
  <c r="M98" i="55"/>
  <c r="M99" i="55"/>
  <c r="M100" i="55"/>
  <c r="M101" i="55"/>
  <c r="M102" i="55"/>
  <c r="M103" i="55"/>
  <c r="M104" i="55"/>
  <c r="M105" i="55"/>
  <c r="M106" i="55"/>
  <c r="M71" i="55"/>
  <c r="M21" i="55"/>
  <c r="M22" i="55"/>
  <c r="M23" i="55"/>
  <c r="M24" i="55"/>
  <c r="M25" i="55"/>
  <c r="M26" i="55"/>
  <c r="M27" i="55"/>
  <c r="M28" i="55"/>
  <c r="M29" i="55"/>
  <c r="M30" i="55"/>
  <c r="M31" i="55"/>
  <c r="M32" i="55"/>
  <c r="M33" i="55"/>
  <c r="M34" i="55"/>
  <c r="M35" i="55"/>
  <c r="M36" i="55"/>
  <c r="M38" i="55"/>
  <c r="M39" i="55"/>
  <c r="M40" i="55"/>
  <c r="M41" i="55"/>
  <c r="M42" i="55"/>
  <c r="M43" i="55"/>
  <c r="M44" i="55"/>
  <c r="M45" i="55"/>
  <c r="M46" i="55"/>
  <c r="M47" i="55"/>
  <c r="M48" i="55"/>
  <c r="M49" i="55"/>
  <c r="M50" i="55"/>
  <c r="M51" i="55"/>
  <c r="M52" i="55"/>
  <c r="M53" i="55"/>
  <c r="M54" i="55"/>
  <c r="M55" i="55"/>
  <c r="M56" i="55"/>
  <c r="M57" i="55"/>
  <c r="M58" i="55"/>
  <c r="M59" i="55"/>
  <c r="M60" i="55"/>
  <c r="M61" i="55"/>
  <c r="M62" i="55"/>
  <c r="M64" i="55"/>
  <c r="M65" i="55"/>
  <c r="M66" i="55"/>
  <c r="M20" i="55"/>
  <c r="E52" i="28"/>
  <c r="E50" i="28"/>
  <c r="E49" i="28"/>
  <c r="E47" i="28"/>
  <c r="E46" i="28"/>
  <c r="E45" i="28" s="1"/>
  <c r="E44" i="28"/>
  <c r="E43" i="28"/>
  <c r="E42" i="28"/>
  <c r="E41" i="28"/>
  <c r="E40" i="28"/>
  <c r="E38" i="28"/>
  <c r="E37" i="28"/>
  <c r="E36" i="28"/>
  <c r="E34" i="28"/>
  <c r="E33" i="28"/>
  <c r="E32" i="28"/>
  <c r="E29" i="28"/>
  <c r="E27" i="28" s="1"/>
  <c r="E26" i="28"/>
  <c r="E25" i="28"/>
  <c r="E24" i="28"/>
  <c r="E23" i="28"/>
  <c r="E22" i="28"/>
  <c r="E20" i="28"/>
  <c r="E19" i="28"/>
  <c r="G68" i="49"/>
  <c r="E68" i="49"/>
  <c r="G295" i="54"/>
  <c r="F292" i="54"/>
  <c r="F291" i="54" s="1"/>
  <c r="F184" i="54"/>
  <c r="E184" i="54"/>
  <c r="G187" i="54"/>
  <c r="E63" i="54"/>
  <c r="G81" i="54"/>
  <c r="G80" i="54"/>
  <c r="F79" i="54"/>
  <c r="E79" i="54"/>
  <c r="M19" i="55" l="1"/>
  <c r="M70" i="55"/>
  <c r="E18" i="28"/>
  <c r="E31" i="28"/>
  <c r="M108" i="55"/>
  <c r="G79" i="54"/>
  <c r="G298" i="54"/>
  <c r="G294" i="54"/>
  <c r="G293" i="54"/>
  <c r="G276" i="54"/>
  <c r="G277" i="54"/>
  <c r="G278" i="54"/>
  <c r="G280" i="54"/>
  <c r="G281" i="54"/>
  <c r="G289" i="54"/>
  <c r="G290" i="54"/>
  <c r="G282" i="54"/>
  <c r="G283" i="54"/>
  <c r="G288" i="54"/>
  <c r="G287" i="54"/>
  <c r="G286" i="54"/>
  <c r="G285" i="54"/>
  <c r="G274" i="54"/>
  <c r="G273" i="54"/>
  <c r="G272" i="54"/>
  <c r="G271" i="54"/>
  <c r="G270" i="54"/>
  <c r="G266" i="54"/>
  <c r="G265" i="54"/>
  <c r="G264" i="54"/>
  <c r="G269" i="54"/>
  <c r="G268" i="54"/>
  <c r="G267" i="54"/>
  <c r="G263" i="54"/>
  <c r="G261" i="54"/>
  <c r="G260" i="54"/>
  <c r="G257" i="54"/>
  <c r="G256" i="54"/>
  <c r="G255" i="54"/>
  <c r="G254" i="54"/>
  <c r="G251" i="54"/>
  <c r="G250" i="54"/>
  <c r="G249" i="54"/>
  <c r="G248" i="54"/>
  <c r="G245" i="54"/>
  <c r="G244" i="54"/>
  <c r="G241" i="54"/>
  <c r="G240" i="54"/>
  <c r="G236" i="54"/>
  <c r="G233" i="54"/>
  <c r="G229" i="54"/>
  <c r="G228" i="54"/>
  <c r="G227" i="54"/>
  <c r="G224" i="54"/>
  <c r="G222" i="54"/>
  <c r="G221" i="54"/>
  <c r="G217" i="54"/>
  <c r="G216" i="54"/>
  <c r="G212" i="54"/>
  <c r="G211" i="54"/>
  <c r="G207" i="54"/>
  <c r="G204" i="54"/>
  <c r="G201" i="54"/>
  <c r="G196" i="54"/>
  <c r="G198" i="54"/>
  <c r="G197" i="54"/>
  <c r="G192" i="54"/>
  <c r="G189" i="54"/>
  <c r="G186" i="54"/>
  <c r="G185" i="54"/>
  <c r="G182" i="54"/>
  <c r="G178" i="54"/>
  <c r="G175" i="54"/>
  <c r="G172" i="54"/>
  <c r="G171" i="54"/>
  <c r="G168" i="54"/>
  <c r="G167" i="54"/>
  <c r="G162" i="54"/>
  <c r="G161" i="54" s="1"/>
  <c r="G159" i="54"/>
  <c r="G155" i="54"/>
  <c r="G154" i="54"/>
  <c r="G151" i="54"/>
  <c r="G145" i="54"/>
  <c r="G147" i="54"/>
  <c r="G146" i="54"/>
  <c r="G141" i="54"/>
  <c r="G140" i="54"/>
  <c r="G136" i="54"/>
  <c r="G133" i="54"/>
  <c r="G132" i="54"/>
  <c r="G131" i="54"/>
  <c r="G130" i="54"/>
  <c r="G126" i="54"/>
  <c r="G127" i="54"/>
  <c r="G125" i="54"/>
  <c r="G124" i="54"/>
  <c r="G122" i="54"/>
  <c r="G121" i="54"/>
  <c r="G119" i="54"/>
  <c r="G117" i="54"/>
  <c r="G116" i="54"/>
  <c r="G115" i="54"/>
  <c r="G114" i="54"/>
  <c r="G110" i="54"/>
  <c r="G107" i="54"/>
  <c r="G106" i="54"/>
  <c r="G105" i="54"/>
  <c r="G102" i="54"/>
  <c r="G101" i="54"/>
  <c r="G100" i="54"/>
  <c r="G97" i="54"/>
  <c r="G96" i="54"/>
  <c r="G94" i="54"/>
  <c r="G93" i="54"/>
  <c r="G92" i="54"/>
  <c r="G89" i="54"/>
  <c r="G88" i="54"/>
  <c r="G87" i="54"/>
  <c r="G85" i="54"/>
  <c r="G84" i="54"/>
  <c r="G76" i="54"/>
  <c r="G75" i="54"/>
  <c r="G78" i="54"/>
  <c r="G77" i="54"/>
  <c r="G74" i="54"/>
  <c r="G73" i="54"/>
  <c r="G64" i="54"/>
  <c r="G72" i="54"/>
  <c r="G71" i="54"/>
  <c r="G70" i="54"/>
  <c r="G69" i="54"/>
  <c r="G68" i="54"/>
  <c r="G67" i="54"/>
  <c r="G66" i="54"/>
  <c r="G65" i="54"/>
  <c r="G53" i="54"/>
  <c r="G52" i="54"/>
  <c r="G62" i="54"/>
  <c r="G61" i="54"/>
  <c r="G56" i="54"/>
  <c r="G60" i="54"/>
  <c r="G59" i="54"/>
  <c r="G58" i="54"/>
  <c r="G57" i="54"/>
  <c r="G37" i="54"/>
  <c r="G36" i="54"/>
  <c r="G46" i="54"/>
  <c r="G45" i="54"/>
  <c r="G44" i="54"/>
  <c r="G40" i="54"/>
  <c r="G42" i="54"/>
  <c r="G43" i="54"/>
  <c r="G39" i="54"/>
  <c r="G38" i="54"/>
  <c r="G48" i="54"/>
  <c r="G35" i="54"/>
  <c r="G34" i="54"/>
  <c r="G29" i="54"/>
  <c r="G27" i="54"/>
  <c r="G26" i="54"/>
  <c r="G25" i="54"/>
  <c r="G24" i="54"/>
  <c r="G23" i="54"/>
  <c r="G31" i="54"/>
  <c r="E61" i="32"/>
  <c r="E60" i="32" s="1"/>
  <c r="D60" i="32"/>
  <c r="C60" i="32"/>
  <c r="D133" i="36"/>
  <c r="E147" i="32"/>
  <c r="E146" i="32" s="1"/>
  <c r="D146" i="32"/>
  <c r="C146" i="32"/>
  <c r="E148" i="32"/>
  <c r="E156" i="32"/>
  <c r="E155" i="32"/>
  <c r="D154" i="32"/>
  <c r="D153" i="32" s="1"/>
  <c r="C154" i="32"/>
  <c r="C153" i="32" s="1"/>
  <c r="G275" i="54" l="1"/>
  <c r="G194" i="54"/>
  <c r="G215" i="54"/>
  <c r="G33" i="54"/>
  <c r="G184" i="54"/>
  <c r="G292" i="54"/>
  <c r="G291" i="54" s="1"/>
  <c r="E154" i="32"/>
  <c r="E153" i="32" s="1"/>
  <c r="M67" i="55" l="1"/>
  <c r="M201" i="55" s="1"/>
  <c r="L67" i="55"/>
  <c r="L201" i="55" s="1"/>
  <c r="E51" i="28"/>
  <c r="D51" i="28"/>
  <c r="E48" i="28"/>
  <c r="D48" i="28"/>
  <c r="D45" i="28"/>
  <c r="E39" i="28"/>
  <c r="E53" i="28" s="1"/>
  <c r="D39" i="28"/>
  <c r="E35" i="28"/>
  <c r="F95" i="54"/>
  <c r="G297" i="54"/>
  <c r="G296" i="54" s="1"/>
  <c r="F297" i="54"/>
  <c r="F296" i="54" s="1"/>
  <c r="G262" i="54"/>
  <c r="F262" i="54"/>
  <c r="G259" i="54"/>
  <c r="F259" i="54"/>
  <c r="G253" i="54"/>
  <c r="G252" i="54" s="1"/>
  <c r="F253" i="54"/>
  <c r="F252" i="54" s="1"/>
  <c r="G247" i="54"/>
  <c r="G246" i="54" s="1"/>
  <c r="F247" i="54"/>
  <c r="F246" i="54" s="1"/>
  <c r="G243" i="54"/>
  <c r="G242" i="54" s="1"/>
  <c r="F243" i="54"/>
  <c r="F242" i="54" s="1"/>
  <c r="G239" i="54"/>
  <c r="G238" i="54" s="1"/>
  <c r="F239" i="54"/>
  <c r="F238" i="54" s="1"/>
  <c r="G235" i="54"/>
  <c r="G234" i="54" s="1"/>
  <c r="F235" i="54"/>
  <c r="F234" i="54" s="1"/>
  <c r="G232" i="54"/>
  <c r="G231" i="54" s="1"/>
  <c r="F232" i="54"/>
  <c r="F231" i="54" s="1"/>
  <c r="G226" i="54"/>
  <c r="G225" i="54" s="1"/>
  <c r="F226" i="54"/>
  <c r="F225" i="54" s="1"/>
  <c r="G223" i="54"/>
  <c r="F223" i="54"/>
  <c r="G220" i="54"/>
  <c r="F220" i="54"/>
  <c r="G213" i="54"/>
  <c r="F213" i="54"/>
  <c r="F210" i="54"/>
  <c r="F209" i="54" s="1"/>
  <c r="G206" i="54"/>
  <c r="G205" i="54" s="1"/>
  <c r="F206" i="54"/>
  <c r="F205" i="54" s="1"/>
  <c r="G203" i="54"/>
  <c r="G202" i="54" s="1"/>
  <c r="F203" i="54"/>
  <c r="F202" i="54" s="1"/>
  <c r="G200" i="54"/>
  <c r="G199" i="54" s="1"/>
  <c r="F200" i="54"/>
  <c r="F199" i="54" s="1"/>
  <c r="G193" i="54"/>
  <c r="F193" i="54"/>
  <c r="G191" i="54"/>
  <c r="G190" i="54" s="1"/>
  <c r="F191" i="54"/>
  <c r="F190" i="54" s="1"/>
  <c r="G188" i="54"/>
  <c r="F188" i="54"/>
  <c r="F183" i="54" s="1"/>
  <c r="G181" i="54"/>
  <c r="G180" i="54" s="1"/>
  <c r="F181" i="54"/>
  <c r="F180" i="54" s="1"/>
  <c r="G177" i="54"/>
  <c r="G176" i="54" s="1"/>
  <c r="F177" i="54"/>
  <c r="F176" i="54" s="1"/>
  <c r="G174" i="54"/>
  <c r="G173" i="54" s="1"/>
  <c r="F174" i="54"/>
  <c r="F173" i="54" s="1"/>
  <c r="G170" i="54"/>
  <c r="G169" i="54" s="1"/>
  <c r="F170" i="54"/>
  <c r="F169" i="54" s="1"/>
  <c r="G166" i="54"/>
  <c r="G165" i="54" s="1"/>
  <c r="F166" i="54"/>
  <c r="F165" i="54" s="1"/>
  <c r="G160" i="54"/>
  <c r="F160" i="54"/>
  <c r="G158" i="54"/>
  <c r="G157" i="54" s="1"/>
  <c r="F158" i="54"/>
  <c r="F157" i="54" s="1"/>
  <c r="G153" i="54"/>
  <c r="G152" i="54" s="1"/>
  <c r="F153" i="54"/>
  <c r="F152" i="54" s="1"/>
  <c r="G150" i="54"/>
  <c r="G149" i="54" s="1"/>
  <c r="F150" i="54"/>
  <c r="F149" i="54" s="1"/>
  <c r="G144" i="54"/>
  <c r="G143" i="54" s="1"/>
  <c r="G142" i="54" s="1"/>
  <c r="F144" i="54"/>
  <c r="F143" i="54" s="1"/>
  <c r="F142" i="54" s="1"/>
  <c r="G139" i="54"/>
  <c r="G138" i="54" s="1"/>
  <c r="G137" i="54" s="1"/>
  <c r="F139" i="54"/>
  <c r="F138" i="54" s="1"/>
  <c r="F137" i="54" s="1"/>
  <c r="G135" i="54"/>
  <c r="G134" i="54" s="1"/>
  <c r="F135" i="54"/>
  <c r="F134" i="54" s="1"/>
  <c r="G129" i="54"/>
  <c r="G128" i="54" s="1"/>
  <c r="F129" i="54"/>
  <c r="F128" i="54" s="1"/>
  <c r="G123" i="54"/>
  <c r="F123" i="54"/>
  <c r="G120" i="54"/>
  <c r="F120" i="54"/>
  <c r="G118" i="54"/>
  <c r="F118" i="54"/>
  <c r="G113" i="54"/>
  <c r="F113" i="54"/>
  <c r="G109" i="54"/>
  <c r="G108" i="54" s="1"/>
  <c r="F109" i="54"/>
  <c r="F108" i="54" s="1"/>
  <c r="G104" i="54"/>
  <c r="G103" i="54" s="1"/>
  <c r="F104" i="54"/>
  <c r="F103" i="54" s="1"/>
  <c r="G99" i="54"/>
  <c r="G98" i="54" s="1"/>
  <c r="F99" i="54"/>
  <c r="F98" i="54" s="1"/>
  <c r="G95" i="54"/>
  <c r="G91" i="54"/>
  <c r="F91" i="54"/>
  <c r="G86" i="54"/>
  <c r="F86" i="54"/>
  <c r="G83" i="54"/>
  <c r="F83" i="54"/>
  <c r="G63" i="54"/>
  <c r="F63" i="54"/>
  <c r="G55" i="54"/>
  <c r="F55" i="54"/>
  <c r="G51" i="54"/>
  <c r="G50" i="54" s="1"/>
  <c r="F51" i="54"/>
  <c r="F50" i="54" s="1"/>
  <c r="G32" i="54"/>
  <c r="F32" i="54"/>
  <c r="G30" i="54"/>
  <c r="F30" i="54"/>
  <c r="G28" i="54"/>
  <c r="F28" i="54"/>
  <c r="G22" i="54"/>
  <c r="F22" i="54"/>
  <c r="E31" i="32"/>
  <c r="E39" i="32"/>
  <c r="E36" i="32"/>
  <c r="E152" i="32"/>
  <c r="E150" i="32"/>
  <c r="E144" i="32"/>
  <c r="E142" i="32"/>
  <c r="E140" i="32"/>
  <c r="E138" i="32"/>
  <c r="E135" i="32"/>
  <c r="E133" i="32"/>
  <c r="E131" i="32"/>
  <c r="E129" i="32"/>
  <c r="E127" i="32"/>
  <c r="E125" i="32"/>
  <c r="E122" i="32"/>
  <c r="E120" i="32"/>
  <c r="E115" i="32"/>
  <c r="E112" i="32"/>
  <c r="E111" i="32"/>
  <c r="E109" i="32"/>
  <c r="E107" i="32"/>
  <c r="E105" i="32"/>
  <c r="E103" i="32"/>
  <c r="E101" i="32"/>
  <c r="E99" i="32"/>
  <c r="E97" i="32"/>
  <c r="E95" i="32"/>
  <c r="E94" i="32"/>
  <c r="E92" i="32"/>
  <c r="E91" i="32"/>
  <c r="E89" i="32"/>
  <c r="E88" i="32"/>
  <c r="E84" i="32"/>
  <c r="E83" i="32"/>
  <c r="E79" i="32"/>
  <c r="E78" i="32"/>
  <c r="E74" i="32"/>
  <c r="E73" i="32"/>
  <c r="E71" i="32"/>
  <c r="E70" i="32"/>
  <c r="E67" i="32"/>
  <c r="E65" i="32"/>
  <c r="E64" i="32"/>
  <c r="E58" i="32"/>
  <c r="E55" i="32"/>
  <c r="E52" i="32"/>
  <c r="E48" i="32"/>
  <c r="E50" i="32"/>
  <c r="E46" i="32"/>
  <c r="E44" i="32"/>
  <c r="E34" i="32"/>
  <c r="E27" i="32"/>
  <c r="E26" i="32"/>
  <c r="E25" i="32"/>
  <c r="E24" i="32"/>
  <c r="E23" i="32"/>
  <c r="E22" i="32"/>
  <c r="E21" i="32"/>
  <c r="D53" i="28" l="1"/>
  <c r="F90" i="54"/>
  <c r="G219" i="54"/>
  <c r="G54" i="54"/>
  <c r="G21" i="54"/>
  <c r="G82" i="54"/>
  <c r="F54" i="54"/>
  <c r="G183" i="54"/>
  <c r="G179" i="54" s="1"/>
  <c r="F112" i="54"/>
  <c r="F111" i="54" s="1"/>
  <c r="F219" i="54"/>
  <c r="F218" i="54" s="1"/>
  <c r="G90" i="54"/>
  <c r="G258" i="54"/>
  <c r="G237" i="54"/>
  <c r="G230" i="54"/>
  <c r="G218" i="54"/>
  <c r="G156" i="54"/>
  <c r="G112" i="54"/>
  <c r="G111" i="54" s="1"/>
  <c r="F258" i="54"/>
  <c r="F230" i="54"/>
  <c r="F164" i="54"/>
  <c r="F156" i="54"/>
  <c r="F148" i="54"/>
  <c r="F82" i="54"/>
  <c r="F21" i="54"/>
  <c r="F208" i="54"/>
  <c r="F237" i="54"/>
  <c r="F179" i="54"/>
  <c r="G148" i="54"/>
  <c r="G164" i="54"/>
  <c r="E151" i="32"/>
  <c r="E145" i="32" s="1"/>
  <c r="E149" i="32"/>
  <c r="E143" i="32"/>
  <c r="E141" i="32"/>
  <c r="E139" i="32"/>
  <c r="E137" i="32"/>
  <c r="E134" i="32"/>
  <c r="E132" i="32"/>
  <c r="D130" i="32"/>
  <c r="E130" i="32"/>
  <c r="D128" i="32"/>
  <c r="E128" i="32"/>
  <c r="D126" i="32"/>
  <c r="E126" i="32"/>
  <c r="D124" i="32"/>
  <c r="E124" i="32"/>
  <c r="D121" i="32"/>
  <c r="E121" i="32"/>
  <c r="D119" i="32"/>
  <c r="E119" i="32"/>
  <c r="D114" i="32"/>
  <c r="D113" i="32" s="1"/>
  <c r="E114" i="32"/>
  <c r="E113" i="32" s="1"/>
  <c r="D110" i="32"/>
  <c r="E110" i="32"/>
  <c r="D108" i="32"/>
  <c r="E108" i="32"/>
  <c r="D106" i="32"/>
  <c r="E106" i="32"/>
  <c r="D104" i="32"/>
  <c r="E104" i="32"/>
  <c r="D102" i="32"/>
  <c r="E102" i="32"/>
  <c r="D100" i="32"/>
  <c r="E100" i="32"/>
  <c r="D98" i="32"/>
  <c r="E98" i="32"/>
  <c r="D96" i="32"/>
  <c r="E96" i="32"/>
  <c r="D93" i="32"/>
  <c r="E93" i="32"/>
  <c r="D90" i="32"/>
  <c r="E90" i="32"/>
  <c r="D87" i="32"/>
  <c r="E87" i="32"/>
  <c r="D82" i="32"/>
  <c r="D81" i="32" s="1"/>
  <c r="D80" i="32" s="1"/>
  <c r="E82" i="32"/>
  <c r="E81" i="32" s="1"/>
  <c r="E80" i="32" s="1"/>
  <c r="D77" i="32"/>
  <c r="D76" i="32" s="1"/>
  <c r="D75" i="32" s="1"/>
  <c r="E77" i="32"/>
  <c r="E76" i="32" s="1"/>
  <c r="E75" i="32" s="1"/>
  <c r="D72" i="32"/>
  <c r="D69" i="32" s="1"/>
  <c r="D68" i="32" s="1"/>
  <c r="E72" i="32"/>
  <c r="E69" i="32" s="1"/>
  <c r="E68" i="32" s="1"/>
  <c r="D66" i="32"/>
  <c r="E66" i="32"/>
  <c r="D63" i="32"/>
  <c r="E63" i="32"/>
  <c r="D57" i="32"/>
  <c r="D56" i="32" s="1"/>
  <c r="E57" i="32"/>
  <c r="E56" i="32" s="1"/>
  <c r="D54" i="32"/>
  <c r="D53" i="32" s="1"/>
  <c r="E54" i="32"/>
  <c r="E53" i="32" s="1"/>
  <c r="D51" i="32"/>
  <c r="E51" i="32"/>
  <c r="D49" i="32"/>
  <c r="E49" i="32"/>
  <c r="D47" i="32"/>
  <c r="E47" i="32"/>
  <c r="D45" i="32"/>
  <c r="E45" i="32"/>
  <c r="D43" i="32"/>
  <c r="D42" i="32" s="1"/>
  <c r="E43" i="32"/>
  <c r="E42" i="32" s="1"/>
  <c r="D38" i="32"/>
  <c r="E38" i="32"/>
  <c r="D35" i="32"/>
  <c r="E35" i="32"/>
  <c r="D33" i="32"/>
  <c r="E33" i="32"/>
  <c r="D30" i="32"/>
  <c r="E30" i="32"/>
  <c r="D29" i="32"/>
  <c r="D28" i="32" s="1"/>
  <c r="E29" i="32"/>
  <c r="E28" i="32" s="1"/>
  <c r="D20" i="32"/>
  <c r="D19" i="32" s="1"/>
  <c r="E20" i="32"/>
  <c r="E19" i="32" s="1"/>
  <c r="F20" i="54" l="1"/>
  <c r="F299" i="54" s="1"/>
  <c r="G20" i="54"/>
  <c r="D62" i="32"/>
  <c r="D59" i="32" s="1"/>
  <c r="D41" i="32"/>
  <c r="E136" i="32"/>
  <c r="E41" i="32"/>
  <c r="E118" i="32"/>
  <c r="D118" i="32"/>
  <c r="D86" i="32"/>
  <c r="D85" i="32" s="1"/>
  <c r="D18" i="32" s="1"/>
  <c r="E86" i="32"/>
  <c r="E85" i="32" s="1"/>
  <c r="E62" i="32"/>
  <c r="E59" i="32" s="1"/>
  <c r="E123" i="32"/>
  <c r="D151" i="32"/>
  <c r="D145" i="32" s="1"/>
  <c r="D149" i="32"/>
  <c r="D143" i="32"/>
  <c r="D141" i="32"/>
  <c r="D139" i="32"/>
  <c r="D137" i="32"/>
  <c r="D134" i="32"/>
  <c r="D132" i="32"/>
  <c r="E95" i="54"/>
  <c r="E18" i="32" l="1"/>
  <c r="E117" i="32"/>
  <c r="E116" i="32" s="1"/>
  <c r="D123" i="32"/>
  <c r="D136" i="32"/>
  <c r="E123" i="54"/>
  <c r="E157" i="32" l="1"/>
  <c r="D117" i="32"/>
  <c r="K161" i="57"/>
  <c r="K70" i="57"/>
  <c r="G230" i="49"/>
  <c r="G229" i="49" s="1"/>
  <c r="E230" i="49"/>
  <c r="E229" i="49" s="1"/>
  <c r="K67" i="55"/>
  <c r="E22" i="54"/>
  <c r="E253" i="54"/>
  <c r="E252" i="54" s="1"/>
  <c r="D116" i="32" l="1"/>
  <c r="D157" i="32" s="1"/>
  <c r="E206" i="54"/>
  <c r="E200" i="54"/>
  <c r="E191" i="54"/>
  <c r="E166" i="54"/>
  <c r="E129" i="54"/>
  <c r="E113" i="54"/>
  <c r="E120" i="54"/>
  <c r="E91" i="54"/>
  <c r="E55" i="54"/>
  <c r="E54" i="54" s="1"/>
  <c r="C121" i="32"/>
  <c r="N19" i="57" l="1"/>
  <c r="D51" i="38"/>
  <c r="C51" i="38"/>
  <c r="D48" i="38"/>
  <c r="C48" i="38"/>
  <c r="D26" i="34"/>
  <c r="E26" i="34"/>
  <c r="C26" i="34"/>
  <c r="C51" i="28"/>
  <c r="E153" i="54" l="1"/>
  <c r="D70" i="36" l="1"/>
  <c r="D67" i="36" s="1"/>
  <c r="C70" i="36"/>
  <c r="C67" i="36" s="1"/>
  <c r="C72" i="32"/>
  <c r="C69" i="32" s="1"/>
  <c r="N161" i="57" l="1"/>
  <c r="G131" i="49"/>
  <c r="E131" i="49"/>
  <c r="G82" i="49"/>
  <c r="E82" i="49"/>
  <c r="E109" i="54"/>
  <c r="E108" i="54" s="1"/>
  <c r="N70" i="57" l="1"/>
  <c r="G239" i="49"/>
  <c r="G236" i="49"/>
  <c r="G225" i="49"/>
  <c r="G224" i="49" s="1"/>
  <c r="G221" i="49"/>
  <c r="G220" i="49" s="1"/>
  <c r="G217" i="49"/>
  <c r="G216" i="49" s="1"/>
  <c r="G213" i="49"/>
  <c r="G212" i="49" s="1"/>
  <c r="G210" i="49"/>
  <c r="G209" i="49" s="1"/>
  <c r="G204" i="49"/>
  <c r="G203" i="49" s="1"/>
  <c r="G201" i="49"/>
  <c r="G198" i="49"/>
  <c r="G192" i="49"/>
  <c r="G190" i="49" s="1"/>
  <c r="G187" i="49"/>
  <c r="G185" i="49"/>
  <c r="G181" i="49"/>
  <c r="G180" i="49" s="1"/>
  <c r="G178" i="49"/>
  <c r="G177" i="49" s="1"/>
  <c r="G174" i="49"/>
  <c r="G173" i="49" s="1"/>
  <c r="G171" i="49"/>
  <c r="G170" i="49" s="1"/>
  <c r="G167" i="49"/>
  <c r="G166" i="49" s="1"/>
  <c r="G164" i="49"/>
  <c r="G161" i="49"/>
  <c r="G158" i="49"/>
  <c r="G157" i="49" s="1"/>
  <c r="G154" i="49"/>
  <c r="G153" i="49" s="1"/>
  <c r="G151" i="49"/>
  <c r="G150" i="49" s="1"/>
  <c r="G147" i="49"/>
  <c r="G146" i="49" s="1"/>
  <c r="G144" i="49"/>
  <c r="G143" i="49" s="1"/>
  <c r="G138" i="49"/>
  <c r="G136" i="49"/>
  <c r="G135" i="49" s="1"/>
  <c r="G130" i="49"/>
  <c r="G128" i="49"/>
  <c r="G127" i="49" s="1"/>
  <c r="G122" i="49"/>
  <c r="G121" i="49" s="1"/>
  <c r="G120" i="49" s="1"/>
  <c r="G117" i="49"/>
  <c r="G116" i="49" s="1"/>
  <c r="G115" i="49" s="1"/>
  <c r="G113" i="49"/>
  <c r="G112" i="49" s="1"/>
  <c r="G109" i="49"/>
  <c r="G108" i="49" s="1"/>
  <c r="G104" i="49"/>
  <c r="G102" i="49"/>
  <c r="G97" i="49"/>
  <c r="G91" i="49"/>
  <c r="G90" i="49" s="1"/>
  <c r="G86" i="49"/>
  <c r="G85" i="49" s="1"/>
  <c r="G80" i="49"/>
  <c r="G79" i="49" s="1"/>
  <c r="G75" i="49"/>
  <c r="G72" i="49"/>
  <c r="G44" i="49"/>
  <c r="G43" i="49" s="1"/>
  <c r="G48" i="49"/>
  <c r="G24" i="49"/>
  <c r="G23" i="49" s="1"/>
  <c r="G264" i="49"/>
  <c r="G263" i="49" s="1"/>
  <c r="E80" i="49"/>
  <c r="E79" i="49" s="1"/>
  <c r="G47" i="49" l="1"/>
  <c r="G215" i="49"/>
  <c r="G197" i="49"/>
  <c r="G196" i="49" s="1"/>
  <c r="E90" i="54"/>
  <c r="G208" i="49"/>
  <c r="G184" i="49"/>
  <c r="G183" i="49" s="1"/>
  <c r="G160" i="49"/>
  <c r="G156" i="49" s="1"/>
  <c r="G142" i="49"/>
  <c r="G134" i="49"/>
  <c r="G126" i="49"/>
  <c r="G96" i="49"/>
  <c r="G95" i="49" s="1"/>
  <c r="G71" i="49"/>
  <c r="E225" i="49"/>
  <c r="E264" i="49"/>
  <c r="G22" i="49" l="1"/>
  <c r="E247" i="54"/>
  <c r="E243" i="54"/>
  <c r="E242" i="54" s="1"/>
  <c r="E239" i="54"/>
  <c r="E238" i="54" s="1"/>
  <c r="E232" i="54"/>
  <c r="E231" i="54" s="1"/>
  <c r="E226" i="54"/>
  <c r="E223" i="54"/>
  <c r="E220" i="54"/>
  <c r="E292" i="54"/>
  <c r="E210" i="54"/>
  <c r="E199" i="54"/>
  <c r="E190" i="54"/>
  <c r="E188" i="54"/>
  <c r="E183" i="54" s="1"/>
  <c r="E177" i="54"/>
  <c r="E170" i="54"/>
  <c r="E169" i="54" s="1"/>
  <c r="E165" i="54"/>
  <c r="E161" i="54"/>
  <c r="E160" i="54" s="1"/>
  <c r="E158" i="54"/>
  <c r="E157" i="54" s="1"/>
  <c r="E152" i="54"/>
  <c r="E150" i="54"/>
  <c r="E149" i="54" s="1"/>
  <c r="E144" i="54"/>
  <c r="E143" i="54" s="1"/>
  <c r="E139" i="54"/>
  <c r="E138" i="54" s="1"/>
  <c r="E137" i="54" s="1"/>
  <c r="E104" i="54"/>
  <c r="E99" i="54"/>
  <c r="E86" i="54"/>
  <c r="E83" i="54"/>
  <c r="E51" i="54"/>
  <c r="E28" i="54"/>
  <c r="E209" i="54" l="1"/>
  <c r="G210" i="54"/>
  <c r="G209" i="54" s="1"/>
  <c r="G208" i="54" s="1"/>
  <c r="G299" i="54" s="1"/>
  <c r="E148" i="54"/>
  <c r="E82" i="54"/>
  <c r="E219" i="54"/>
  <c r="E156" i="54"/>
  <c r="E30" i="54"/>
  <c r="E21" i="54" s="1"/>
  <c r="D122" i="36" l="1"/>
  <c r="D45" i="36"/>
  <c r="C45" i="36"/>
  <c r="D43" i="36"/>
  <c r="C43" i="36"/>
  <c r="D20" i="36"/>
  <c r="C20" i="36"/>
  <c r="C45" i="32"/>
  <c r="C43" i="32"/>
  <c r="D108" i="36"/>
  <c r="D106" i="36"/>
  <c r="D104" i="36"/>
  <c r="D102" i="36"/>
  <c r="D100" i="36"/>
  <c r="D98" i="36"/>
  <c r="D96" i="36"/>
  <c r="D94" i="36"/>
  <c r="D91" i="36"/>
  <c r="D88" i="36"/>
  <c r="D85" i="36"/>
  <c r="C108" i="36"/>
  <c r="C106" i="36"/>
  <c r="C104" i="36"/>
  <c r="C102" i="36"/>
  <c r="C100" i="36"/>
  <c r="C98" i="36"/>
  <c r="C96" i="36"/>
  <c r="C94" i="36"/>
  <c r="C91" i="36"/>
  <c r="C88" i="36"/>
  <c r="C85" i="36"/>
  <c r="C110" i="32"/>
  <c r="C108" i="32"/>
  <c r="C106" i="32"/>
  <c r="C104" i="32"/>
  <c r="C102" i="32"/>
  <c r="C100" i="32"/>
  <c r="C98" i="32"/>
  <c r="C96" i="32"/>
  <c r="C93" i="32"/>
  <c r="C90" i="32"/>
  <c r="C87" i="32"/>
  <c r="D84" i="36" l="1"/>
  <c r="D83" i="36" s="1"/>
  <c r="C84" i="36"/>
  <c r="C83" i="36" s="1"/>
  <c r="C86" i="32"/>
  <c r="C85" i="32" s="1"/>
  <c r="C20" i="32" l="1"/>
  <c r="K67" i="57"/>
  <c r="N67" i="57"/>
  <c r="C53" i="38"/>
  <c r="C45" i="38"/>
  <c r="C39" i="38"/>
  <c r="C35" i="38"/>
  <c r="C31" i="38"/>
  <c r="C27" i="38"/>
  <c r="C18" i="38"/>
  <c r="D53" i="38"/>
  <c r="D45" i="38"/>
  <c r="D39" i="38"/>
  <c r="D35" i="38"/>
  <c r="D31" i="38"/>
  <c r="D27" i="38"/>
  <c r="D18" i="38"/>
  <c r="C45" i="28"/>
  <c r="C39" i="28"/>
  <c r="C35" i="28"/>
  <c r="E269" i="49"/>
  <c r="E268" i="49" s="1"/>
  <c r="E263" i="49"/>
  <c r="E239" i="49"/>
  <c r="E236" i="49"/>
  <c r="E224" i="49"/>
  <c r="E221" i="49"/>
  <c r="E220" i="49" s="1"/>
  <c r="E217" i="49"/>
  <c r="E216" i="49" s="1"/>
  <c r="E213" i="49"/>
  <c r="E212" i="49" s="1"/>
  <c r="E210" i="49"/>
  <c r="E209" i="49" s="1"/>
  <c r="E204" i="49"/>
  <c r="E203" i="49" s="1"/>
  <c r="E201" i="49"/>
  <c r="E198" i="49"/>
  <c r="E192" i="49"/>
  <c r="E190" i="49" s="1"/>
  <c r="E187" i="49"/>
  <c r="E185" i="49"/>
  <c r="E181" i="49"/>
  <c r="E180" i="49" s="1"/>
  <c r="E178" i="49"/>
  <c r="E177" i="49" s="1"/>
  <c r="E174" i="49"/>
  <c r="E173" i="49" s="1"/>
  <c r="E171" i="49"/>
  <c r="E170" i="49" s="1"/>
  <c r="E167" i="49"/>
  <c r="E166" i="49" s="1"/>
  <c r="E164" i="49"/>
  <c r="E161" i="49"/>
  <c r="E158" i="49"/>
  <c r="E157" i="49" s="1"/>
  <c r="E154" i="49"/>
  <c r="E153" i="49" s="1"/>
  <c r="E151" i="49"/>
  <c r="E150" i="49" s="1"/>
  <c r="E147" i="49"/>
  <c r="E146" i="49" s="1"/>
  <c r="E144" i="49"/>
  <c r="E143" i="49" s="1"/>
  <c r="E138" i="49"/>
  <c r="E136" i="49"/>
  <c r="E135" i="49" s="1"/>
  <c r="E130" i="49"/>
  <c r="E128" i="49"/>
  <c r="E127" i="49" s="1"/>
  <c r="E122" i="49"/>
  <c r="E121" i="49" s="1"/>
  <c r="E120" i="49" s="1"/>
  <c r="E117" i="49"/>
  <c r="E116" i="49" s="1"/>
  <c r="E115" i="49" s="1"/>
  <c r="E113" i="49"/>
  <c r="E112" i="49" s="1"/>
  <c r="E109" i="49"/>
  <c r="E108" i="49" s="1"/>
  <c r="E104" i="49"/>
  <c r="E102" i="49"/>
  <c r="E97" i="49"/>
  <c r="E91" i="49"/>
  <c r="E90" i="49" s="1"/>
  <c r="E86" i="49"/>
  <c r="E85" i="49" s="1"/>
  <c r="E75" i="49"/>
  <c r="E72" i="49"/>
  <c r="E48" i="49"/>
  <c r="E47" i="49" s="1"/>
  <c r="E44" i="49"/>
  <c r="E43" i="49" s="1"/>
  <c r="E28" i="49"/>
  <c r="E23" i="49"/>
  <c r="G269" i="49"/>
  <c r="G268" i="49" s="1"/>
  <c r="G235" i="49" s="1"/>
  <c r="E297" i="54"/>
  <c r="E296" i="54" s="1"/>
  <c r="E291" i="54"/>
  <c r="E262" i="54"/>
  <c r="E259" i="54"/>
  <c r="E246" i="54"/>
  <c r="E237" i="54" s="1"/>
  <c r="E235" i="54"/>
  <c r="E234" i="54" s="1"/>
  <c r="E230" i="54" s="1"/>
  <c r="E225" i="54"/>
  <c r="E218" i="54" s="1"/>
  <c r="E213" i="54"/>
  <c r="E205" i="54"/>
  <c r="E203" i="54"/>
  <c r="E202" i="54" s="1"/>
  <c r="E193" i="54"/>
  <c r="E181" i="54"/>
  <c r="E180" i="54" s="1"/>
  <c r="E176" i="54"/>
  <c r="E174" i="54"/>
  <c r="E173" i="54" s="1"/>
  <c r="E142" i="54"/>
  <c r="E135" i="54"/>
  <c r="E134" i="54" s="1"/>
  <c r="E128" i="54"/>
  <c r="E118" i="54"/>
  <c r="E112" i="54" s="1"/>
  <c r="E103" i="54"/>
  <c r="E98" i="54"/>
  <c r="E50" i="54"/>
  <c r="E32" i="54"/>
  <c r="D41" i="34"/>
  <c r="D40" i="34" s="1"/>
  <c r="C41" i="34"/>
  <c r="C40" i="34" s="1"/>
  <c r="D38" i="34"/>
  <c r="D37" i="34" s="1"/>
  <c r="D36" i="34" s="1"/>
  <c r="C38" i="34"/>
  <c r="C37" i="34" s="1"/>
  <c r="C36" i="34" s="1"/>
  <c r="D31" i="34"/>
  <c r="D30" i="34" s="1"/>
  <c r="D29" i="34" s="1"/>
  <c r="C31" i="34"/>
  <c r="C30" i="34" s="1"/>
  <c r="C29" i="34" s="1"/>
  <c r="D25" i="34"/>
  <c r="D24" i="34" s="1"/>
  <c r="C25" i="34"/>
  <c r="C24" i="34" s="1"/>
  <c r="E41" i="34"/>
  <c r="E40" i="34" s="1"/>
  <c r="E38" i="34"/>
  <c r="E37" i="34" s="1"/>
  <c r="E36" i="34" s="1"/>
  <c r="E31" i="34"/>
  <c r="E30" i="34" s="1"/>
  <c r="E29" i="34" s="1"/>
  <c r="E25" i="34"/>
  <c r="E24" i="34" s="1"/>
  <c r="E215" i="49" l="1"/>
  <c r="E197" i="49"/>
  <c r="C53" i="28"/>
  <c r="E35" i="34"/>
  <c r="E34" i="34" s="1"/>
  <c r="E22" i="34"/>
  <c r="E20" i="34" s="1"/>
  <c r="E20" i="54"/>
  <c r="E208" i="54"/>
  <c r="D55" i="38"/>
  <c r="C55" i="38"/>
  <c r="E184" i="49"/>
  <c r="E183" i="49" s="1"/>
  <c r="E196" i="49"/>
  <c r="E96" i="49"/>
  <c r="E95" i="49" s="1"/>
  <c r="E111" i="54"/>
  <c r="E179" i="54"/>
  <c r="E164" i="54"/>
  <c r="N172" i="57"/>
  <c r="K172" i="57"/>
  <c r="E160" i="49"/>
  <c r="E156" i="49" s="1"/>
  <c r="E71" i="49"/>
  <c r="E22" i="49" s="1"/>
  <c r="E134" i="49"/>
  <c r="E126" i="49"/>
  <c r="E208" i="49"/>
  <c r="K201" i="55"/>
  <c r="E142" i="49"/>
  <c r="E235" i="49"/>
  <c r="E258" i="54"/>
  <c r="C22" i="34"/>
  <c r="C20" i="34" s="1"/>
  <c r="C35" i="34"/>
  <c r="C34" i="34" s="1"/>
  <c r="D22" i="34"/>
  <c r="D20" i="34" s="1"/>
  <c r="D35" i="34"/>
  <c r="D34" i="34" s="1"/>
  <c r="E299" i="54" l="1"/>
  <c r="G271" i="49"/>
  <c r="E271" i="49"/>
  <c r="C145" i="36" l="1"/>
  <c r="C141" i="36" s="1"/>
  <c r="C142" i="36"/>
  <c r="C139" i="36"/>
  <c r="C137" i="36"/>
  <c r="C135" i="36"/>
  <c r="C133" i="36"/>
  <c r="C130" i="36"/>
  <c r="C128" i="36"/>
  <c r="C119" i="36" s="1"/>
  <c r="C126" i="36"/>
  <c r="C124" i="36"/>
  <c r="C122" i="36"/>
  <c r="C120" i="36"/>
  <c r="C117" i="36"/>
  <c r="C116" i="36" s="1"/>
  <c r="C112" i="36"/>
  <c r="C111" i="36" s="1"/>
  <c r="C80" i="36"/>
  <c r="C79" i="36" s="1"/>
  <c r="C78" i="36" s="1"/>
  <c r="C75" i="36"/>
  <c r="C74" i="36" s="1"/>
  <c r="C73" i="36" s="1"/>
  <c r="C66" i="36"/>
  <c r="C64" i="36"/>
  <c r="C61" i="36"/>
  <c r="C57" i="36"/>
  <c r="C56" i="36" s="1"/>
  <c r="C54" i="36"/>
  <c r="C53" i="36" s="1"/>
  <c r="C51" i="36"/>
  <c r="C49" i="36"/>
  <c r="C47" i="36"/>
  <c r="C42" i="36"/>
  <c r="C38" i="36"/>
  <c r="C35" i="36"/>
  <c r="C33" i="36"/>
  <c r="C30" i="36"/>
  <c r="C29" i="36"/>
  <c r="C28" i="36" s="1"/>
  <c r="C19" i="36"/>
  <c r="D145" i="36"/>
  <c r="D141" i="36" s="1"/>
  <c r="D142" i="36"/>
  <c r="D139" i="36"/>
  <c r="D137" i="36"/>
  <c r="D135" i="36"/>
  <c r="D130" i="36"/>
  <c r="D128" i="36"/>
  <c r="D126" i="36"/>
  <c r="D124" i="36"/>
  <c r="D120" i="36"/>
  <c r="D117" i="36"/>
  <c r="D116" i="36" s="1"/>
  <c r="D112" i="36"/>
  <c r="D111" i="36" s="1"/>
  <c r="D80" i="36"/>
  <c r="D79" i="36" s="1"/>
  <c r="D78" i="36" s="1"/>
  <c r="D75" i="36"/>
  <c r="D74" i="36" s="1"/>
  <c r="D73" i="36" s="1"/>
  <c r="D66" i="36"/>
  <c r="D64" i="36"/>
  <c r="D61" i="36"/>
  <c r="D57" i="36"/>
  <c r="D56" i="36" s="1"/>
  <c r="D54" i="36"/>
  <c r="D53" i="36" s="1"/>
  <c r="D51" i="36"/>
  <c r="D49" i="36"/>
  <c r="D47" i="36"/>
  <c r="D42" i="36"/>
  <c r="D38" i="36"/>
  <c r="D35" i="36"/>
  <c r="D33" i="36"/>
  <c r="D30" i="36"/>
  <c r="D29" i="36"/>
  <c r="D28" i="36" s="1"/>
  <c r="D19" i="36"/>
  <c r="C151" i="32"/>
  <c r="C145" i="32" s="1"/>
  <c r="C149" i="32"/>
  <c r="C143" i="32"/>
  <c r="C141" i="32"/>
  <c r="C139" i="32"/>
  <c r="C137" i="32"/>
  <c r="C134" i="32"/>
  <c r="C132" i="32"/>
  <c r="C130" i="32"/>
  <c r="C128" i="32"/>
  <c r="C126" i="32"/>
  <c r="C124" i="32"/>
  <c r="C119" i="32"/>
  <c r="C118" i="32" s="1"/>
  <c r="C114" i="32"/>
  <c r="C113" i="32" s="1"/>
  <c r="C82" i="32"/>
  <c r="C81" i="32" s="1"/>
  <c r="C80" i="32" s="1"/>
  <c r="C77" i="32"/>
  <c r="C76" i="32" s="1"/>
  <c r="C75" i="32" s="1"/>
  <c r="C68" i="32"/>
  <c r="C66" i="32"/>
  <c r="C63" i="32"/>
  <c r="C57" i="32"/>
  <c r="C56" i="32" s="1"/>
  <c r="C54" i="32"/>
  <c r="C53" i="32" s="1"/>
  <c r="C51" i="32"/>
  <c r="C49" i="32"/>
  <c r="C47" i="32"/>
  <c r="C42" i="32"/>
  <c r="C38" i="32"/>
  <c r="C35" i="32"/>
  <c r="C33" i="32"/>
  <c r="C30" i="32"/>
  <c r="C29" i="32"/>
  <c r="C28" i="32" s="1"/>
  <c r="C19" i="32"/>
  <c r="C136" i="32" l="1"/>
  <c r="D60" i="36"/>
  <c r="D59" i="36" s="1"/>
  <c r="C60" i="36"/>
  <c r="C59" i="36" s="1"/>
  <c r="D119" i="36"/>
  <c r="D115" i="36" s="1"/>
  <c r="D132" i="36"/>
  <c r="C41" i="36"/>
  <c r="C132" i="36"/>
  <c r="C115" i="36" s="1"/>
  <c r="D41" i="36"/>
  <c r="D18" i="36" s="1"/>
  <c r="C62" i="32"/>
  <c r="C59" i="32" s="1"/>
  <c r="C123" i="32"/>
  <c r="C41" i="32"/>
  <c r="D114" i="36" l="1"/>
  <c r="D147" i="36" s="1"/>
  <c r="C18" i="32"/>
  <c r="C117" i="32"/>
  <c r="C116" i="32" s="1"/>
  <c r="C114" i="36"/>
  <c r="C18" i="36"/>
  <c r="C157" i="32" l="1"/>
  <c r="C147" i="36"/>
</calcChain>
</file>

<file path=xl/sharedStrings.xml><?xml version="1.0" encoding="utf-8"?>
<sst xmlns="http://schemas.openxmlformats.org/spreadsheetml/2006/main" count="2566" uniqueCount="823">
  <si>
    <t>к решению Совета</t>
  </si>
  <si>
    <t>Тейковского</t>
  </si>
  <si>
    <t>муниципального района</t>
  </si>
  <si>
    <t>Наименование показателя</t>
  </si>
  <si>
    <t>Финансовый отдел администрации Тейковского муниципального района</t>
  </si>
  <si>
    <t>040</t>
  </si>
  <si>
    <t>042</t>
  </si>
  <si>
    <t xml:space="preserve">Распределение бюджетных ассигнований по целевым статьям </t>
  </si>
  <si>
    <t>Наименование</t>
  </si>
  <si>
    <t>Целевая статья</t>
  </si>
  <si>
    <t>Вид расходов</t>
  </si>
  <si>
    <t>Муниципальная программа «Развитие физической культуры и спорта в Тейковском муниципальном районе»</t>
  </si>
  <si>
    <t>Непрограммные направления деятельности представительного органа Тейковского муниципального района</t>
  </si>
  <si>
    <t>Иные непрограммные мероприятия</t>
  </si>
  <si>
    <t>Реализация полномочий Ивановской области на осуществление переданных органам местного самоуправления государственных полномочий Ивановской области</t>
  </si>
  <si>
    <t>ВСЕГО</t>
  </si>
  <si>
    <t xml:space="preserve">(муниципальным программам Тейковского муниципального района и </t>
  </si>
  <si>
    <t>не включенным в муниципальные программы Тейковского муниципального</t>
  </si>
  <si>
    <t>РАСПРЕДЕЛЕНИЕ РАСХОДОВ</t>
  </si>
  <si>
    <t xml:space="preserve">Общегосударственные вопросы  </t>
  </si>
  <si>
    <t>Обеспечение деятельности финансовых, налоговых и таможенных органов и органов финансового (финансово-бюджетного) надзора</t>
  </si>
  <si>
    <t>Резервные фонды</t>
  </si>
  <si>
    <t xml:space="preserve">Другие общегосударственные вопросы </t>
  </si>
  <si>
    <t>Национальная безопасность и правоохранительная деятельность</t>
  </si>
  <si>
    <t xml:space="preserve">Национальная экономика </t>
  </si>
  <si>
    <t xml:space="preserve">Сельское хозяйство и рыболовство </t>
  </si>
  <si>
    <t>Дорожное хозяйство (дорожные фонды)</t>
  </si>
  <si>
    <t xml:space="preserve">Другие вопросы в области национальной экономики </t>
  </si>
  <si>
    <t>Дошкольное образование</t>
  </si>
  <si>
    <t>Общее образование</t>
  </si>
  <si>
    <t>Другие вопросы в области образования</t>
  </si>
  <si>
    <t>Культура</t>
  </si>
  <si>
    <t>Социальная политика</t>
  </si>
  <si>
    <t xml:space="preserve">Пенсионное обеспечение </t>
  </si>
  <si>
    <t xml:space="preserve">Охрана семьи и детства </t>
  </si>
  <si>
    <t>Физическая культура и спорт</t>
  </si>
  <si>
    <t xml:space="preserve">Итого расходов </t>
  </si>
  <si>
    <t>0100</t>
  </si>
  <si>
    <t>0103</t>
  </si>
  <si>
    <t>0104</t>
  </si>
  <si>
    <t>0106</t>
  </si>
  <si>
    <t>0111</t>
  </si>
  <si>
    <t>0113</t>
  </si>
  <si>
    <t>0300</t>
  </si>
  <si>
    <t>0400</t>
  </si>
  <si>
    <t>0405</t>
  </si>
  <si>
    <t>0409</t>
  </si>
  <si>
    <t>0412</t>
  </si>
  <si>
    <t>0700</t>
  </si>
  <si>
    <t>0701</t>
  </si>
  <si>
    <t>0702</t>
  </si>
  <si>
    <t>0707</t>
  </si>
  <si>
    <t>0709</t>
  </si>
  <si>
    <t>0800</t>
  </si>
  <si>
    <t>0801</t>
  </si>
  <si>
    <t>1000</t>
  </si>
  <si>
    <t>1001</t>
  </si>
  <si>
    <t>1004</t>
  </si>
  <si>
    <t>1100</t>
  </si>
  <si>
    <t>Раздел, подразделений</t>
  </si>
  <si>
    <t>Вид рас-ходов</t>
  </si>
  <si>
    <t>Администрация Тейковского муниципального района</t>
  </si>
  <si>
    <t>Совет Тейковского муниципального района</t>
  </si>
  <si>
    <t>041</t>
  </si>
  <si>
    <t>046</t>
  </si>
  <si>
    <t xml:space="preserve">Ведомственная структура расходов бюджета Тейковского муниципального </t>
  </si>
  <si>
    <r>
      <t>Образование</t>
    </r>
    <r>
      <rPr>
        <sz val="10"/>
        <color theme="1"/>
        <rFont val="Times New Roman"/>
        <family val="1"/>
        <charset val="204"/>
      </rPr>
      <t xml:space="preserve"> </t>
    </r>
  </si>
  <si>
    <t>Код адми-нистратора расходов</t>
  </si>
  <si>
    <t>Отдел образования администрации Тейковского муниципального района</t>
  </si>
  <si>
    <t>0105</t>
  </si>
  <si>
    <t>Судебная система</t>
  </si>
  <si>
    <t>0102</t>
  </si>
  <si>
    <t>Функционирование высшего должностного лица субъекта Российской Федерации и муниципального образования</t>
  </si>
  <si>
    <t xml:space="preserve">Подпрограмма «Развитие общего образования» </t>
  </si>
  <si>
    <t>Основное мероприятие «Укрепление материально-технической базы учреждений образования»</t>
  </si>
  <si>
    <t>Основное мероприятие «Развитие кадрового потенциала системы образования»</t>
  </si>
  <si>
    <t xml:space="preserve">Подпрограмма «Финансовое обеспечение предоставления мер социальной поддержки в сфере образования» </t>
  </si>
  <si>
    <t>Основное мероприятие «Финансовое обеспечение предоставления мер социальной поддержки в сфере образования»</t>
  </si>
  <si>
    <t xml:space="preserve">Подпрограмма “Реализация основных общеобразовательных программ» </t>
  </si>
  <si>
    <t>Основное мероприятие «Развитие дошкольного образования»</t>
  </si>
  <si>
    <t xml:space="preserve">Основное мероприятие «Развитие общего образования» </t>
  </si>
  <si>
    <t xml:space="preserve">Подпрограмма «Реализация дополнительных общеобразовательных программ» </t>
  </si>
  <si>
    <t>Основное мероприятие «Развитие дополнительного образования»</t>
  </si>
  <si>
    <t xml:space="preserve">Подпрограмма «Организация отдыха и оздоровления детей» </t>
  </si>
  <si>
    <t>Основное мероприятие «Организация отдыха и оздоровления детей»</t>
  </si>
  <si>
    <t>Основное мероприятие «Реализация молодежной политики»</t>
  </si>
  <si>
    <t>Основное мероприятие «Развитие культуры»</t>
  </si>
  <si>
    <t>Основное мероприятие «Укрепление материально-технической базы учреждений культуры»</t>
  </si>
  <si>
    <t xml:space="preserve">Подпрограмма «Предоставление дополнительного образования в сфере культуры и искусства» </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</si>
  <si>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</si>
  <si>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Функционирование высшего должностного лица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</si>
  <si>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пенсионного обеспечения отдельных категорий граждан (Социальное обеспечение и иные выплаты населению)</t>
  </si>
  <si>
    <t>Приложение 7</t>
  </si>
  <si>
    <t xml:space="preserve">Подпрограмма «Выявление и поддержка одаренных детей» </t>
  </si>
  <si>
    <t>Основное мероприятие «Выявление и поддержка одаренных детей и молодежи»</t>
  </si>
  <si>
    <t>Проведение районных и участие в областных конкурсах социально значимых программ и проектов, направленных на поддержку одаренных детей (Предоставление субсидий бюджетным, автономным учреждениям и иным некоммерческим организациям)</t>
  </si>
  <si>
    <t>047</t>
  </si>
  <si>
    <t>0804</t>
  </si>
  <si>
    <t>Другие вопросы в области культуры, кинематографии</t>
  </si>
  <si>
    <t>Культура, кинематография</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</si>
  <si>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</si>
  <si>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 xml:space="preserve">Проведение районных и участие в областных конкурсах социально значимых программ и проектов, направленных на поддержку одаренных детей (Закупка товаров, работ и услуг для обеспечения государственных (муниципальных) нужд) </t>
  </si>
  <si>
    <t xml:space="preserve">Расходы на питание детей (Закупка товаров, работ и услуг для обеспечения государственных (муниципальных) нужд) </t>
  </si>
  <si>
    <t xml:space="preserve">Содержание прочих учреждений образования (Закупка товаров, работ и услуг для обеспечения государственных (муниципальных) нужд) </t>
  </si>
  <si>
    <t xml:space="preserve">Содержание учреждений культуры  за счет иных источников (Закупка товаров, работ и услуг для обеспечения государственных (муниципальных) нужд) </t>
  </si>
  <si>
    <t xml:space="preserve">Информирование населения о деятельности органов местного самоуправления Тейковского муниципального района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</si>
  <si>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</si>
  <si>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 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</si>
  <si>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</si>
  <si>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Приложение 9</t>
  </si>
  <si>
    <t>Молодежная политика</t>
  </si>
  <si>
    <t xml:space="preserve">Мероприятия в области строительства, архитектуры и градостроительства (Закупка товаров, работ и услуг для обеспечения государственных (муниципальных) нужд) </t>
  </si>
  <si>
    <t>Подпрограмма «Содержание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</si>
  <si>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«Содержание автомобильных дорог общего пользования местного значения и дорог внутри населенных пунктов»</t>
  </si>
  <si>
    <t>Подпрограмма «Текущий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</si>
  <si>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«Текущий и капитальный ремонт автомобильных дорог общего пользования местного значения и дорог внутри населенных пунктов»</t>
  </si>
  <si>
    <t>Подпрограмма «Развитие газификации Тейковского муниципального района»</t>
  </si>
  <si>
    <t>Подпрограмма «Обеспечение водоснабжением  жителей Тейковского муниципального района»</t>
  </si>
  <si>
    <t>Основное мероприятие "Участие в организации деятельности по сбору и транспортированию твердых коммунальных отходов"</t>
  </si>
  <si>
    <t>Подпрограмма «Содержание территорий сельских кладбищ Тейковского муниципального района»</t>
  </si>
  <si>
    <t>Основное мероприятие «Проведение капитального ремонта жилфонда»</t>
  </si>
  <si>
    <t>0502</t>
  </si>
  <si>
    <t>0501</t>
  </si>
  <si>
    <t>0503</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</si>
  <si>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</si>
  <si>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</si>
  <si>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Жилищно-коммунальное хозяйство</t>
  </si>
  <si>
    <t>0500</t>
  </si>
  <si>
    <t>Жилищное хозяйство</t>
  </si>
  <si>
    <t>Коммунальное хозяйство</t>
  </si>
  <si>
    <t>Благоустройство</t>
  </si>
  <si>
    <t>Основное мероприятие "Обеспечение водоснабжения в границах муниципального района"</t>
  </si>
  <si>
    <t>Приложение 2</t>
  </si>
  <si>
    <t>0703</t>
  </si>
  <si>
    <t>Дополнительное образование детей</t>
  </si>
  <si>
    <t>Основное мероприятие "Подготовка проектов планировки территории"</t>
  </si>
  <si>
    <t xml:space="preserve">Обустройство дополнительных контейнерных площадок (Закупка товаров, работ и услуг для обеспечения государственных (муниципальных) нужд) </t>
  </si>
  <si>
    <t xml:space="preserve">Тейковского </t>
  </si>
  <si>
    <t>ДОХОДЫ</t>
  </si>
  <si>
    <t>Код классификации доходов бюджетов Российской Федерации</t>
  </si>
  <si>
    <t xml:space="preserve"> 000 1000000000 0000 000</t>
  </si>
  <si>
    <t xml:space="preserve">  НАЛОГОВЫЕ И НЕНАЛОГОВЫЕ ДОХОДЫ</t>
  </si>
  <si>
    <t xml:space="preserve"> 000 1010000000 0000 000</t>
  </si>
  <si>
    <t xml:space="preserve">  НАЛОГИ НА ПРИБЫЛЬ, ДОХОДЫ</t>
  </si>
  <si>
    <t xml:space="preserve"> 000 1010200001 0000 110</t>
  </si>
  <si>
    <t xml:space="preserve">  Налог на доходы физических лиц</t>
  </si>
  <si>
    <t>000 1030000000 0000 000</t>
  </si>
  <si>
    <t xml:space="preserve">  НАЛОГИ НА ТОВАРЫ (РАБОТЫ, УСЛУГИ), РЕАЛИЗУЕМЫЕ НА ТЕРРИТОРИИ РОССИЙСКОЙ ФЕДЕРАЦИИ</t>
  </si>
  <si>
    <t xml:space="preserve"> 000 1050000000 0000 000</t>
  </si>
  <si>
    <t xml:space="preserve">  НАЛОГИ НА СОВОКУПНЫЙ ДОХОД</t>
  </si>
  <si>
    <t xml:space="preserve">  Единый налог на вмененный доход для отдельных видов деятельности</t>
  </si>
  <si>
    <t xml:space="preserve">  Единый сельскохозяйственный налог</t>
  </si>
  <si>
    <t xml:space="preserve"> 000 1070000000 0000 000</t>
  </si>
  <si>
    <t xml:space="preserve">  НАЛОГИ, СБОРЫ И РЕГУЛЯРНЫЕ ПЛАТЕЖИ ЗА ПОЛЬЗОВАНИЕ ПРИРОДНЫМИ РЕСУРСАМИ</t>
  </si>
  <si>
    <t xml:space="preserve"> 000 1070100001 0000 110</t>
  </si>
  <si>
    <t xml:space="preserve">  Налог на добычу полезных ископаемых</t>
  </si>
  <si>
    <t>182 1070102001 0000 110</t>
  </si>
  <si>
    <t xml:space="preserve">  Налог на добычу общераспространенных полезных ископаемых</t>
  </si>
  <si>
    <t xml:space="preserve"> 000 1110000000 0000 000</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</si>
  <si>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</si>
  <si>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</si>
  <si>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</si>
  <si>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</si>
  <si>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040 1110501313 0000 120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</si>
  <si>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</si>
  <si>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000 1130000000 0000 000</t>
  </si>
  <si>
    <t xml:space="preserve"> 000 1130100000 0000 130</t>
  </si>
  <si>
    <t xml:space="preserve">  Доходы от оказания платных услуг (работ)</t>
  </si>
  <si>
    <t xml:space="preserve"> 000 1130199000 0000 130</t>
  </si>
  <si>
    <t xml:space="preserve">  Прочие доходы от оказания платных услуг (работ)</t>
  </si>
  <si>
    <t>040 1130199505 0000 130</t>
  </si>
  <si>
    <t xml:space="preserve">  Прочие доходы от оказания платных услуг (работ) получателями средств бюджетов муниципальных районов</t>
  </si>
  <si>
    <t>042 1130199505 0000 130</t>
  </si>
  <si>
    <t xml:space="preserve"> 000 1140000000 0000 000</t>
  </si>
  <si>
    <t xml:space="preserve">  ДОХОДЫ ОТ ПРОДАЖИ МАТЕРИАЛЬНЫХ И НЕМАТЕРИАЛЬНЫХ АКТИВОВ</t>
  </si>
  <si>
    <t xml:space="preserve">  Доходы от продажи земельных участков, государственная собственность на которые не разграничена</t>
  </si>
  <si>
    <t xml:space="preserve"> 000 1160000000 0000 000</t>
  </si>
  <si>
    <t xml:space="preserve">  ШТРАФЫ, САНКЦИИ, ВОЗМЕЩЕНИЕ УЩЕРБА</t>
  </si>
  <si>
    <t xml:space="preserve"> 000 1170000000 0000 000</t>
  </si>
  <si>
    <t xml:space="preserve">  ПРОЧИЕ НЕНАЛОГОВЫЕ ДОХОДЫ</t>
  </si>
  <si>
    <t xml:space="preserve"> 000 1170500000 0000 180</t>
  </si>
  <si>
    <t xml:space="preserve">  Прочие неналоговые доходы</t>
  </si>
  <si>
    <t>040 1170505005 0000 180</t>
  </si>
  <si>
    <t xml:space="preserve">  Прочие неналоговые доходы бюджетов муниципальных районов</t>
  </si>
  <si>
    <t xml:space="preserve"> 000 2000000000 0000 000</t>
  </si>
  <si>
    <t xml:space="preserve">  БЕЗВОЗМЕЗДНЫЕ ПОСТУПЛЕНИЯ</t>
  </si>
  <si>
    <t xml:space="preserve"> 000 2020000000 0000 000</t>
  </si>
  <si>
    <t xml:space="preserve">  БЕЗВОЗМЕЗДНЫЕ ПОСТУПЛЕНИЯ ОТ ДРУГИХ БЮДЖЕТОВ БЮДЖЕТНОЙ СИСТЕМЫ РОССИЙСКОЙ ФЕДЕРАЦИИ</t>
  </si>
  <si>
    <t xml:space="preserve">  Дотации на выравнивание бюджетной обеспеченности</t>
  </si>
  <si>
    <t xml:space="preserve">  Субсидии бюджетам бюджетной системы Российской Федерации (межбюджетные субсидии)</t>
  </si>
  <si>
    <t xml:space="preserve">  Прочие субсидии</t>
  </si>
  <si>
    <t xml:space="preserve">  Прочие субсидии бюджетам муниципальных районов</t>
  </si>
  <si>
    <t xml:space="preserve">  Субвенции местным бюджетам на выполнение передаваемых полномочий субъектов Российской Федерации</t>
  </si>
  <si>
    <t xml:space="preserve">  Субвенции бюджетам муниципальных районов на выполнение передаваемых полномочий субъектов Российской Федерации</t>
  </si>
  <si>
    <t xml:space="preserve">  Прочие субвенции</t>
  </si>
  <si>
    <t xml:space="preserve">  Прочие субвенции бюджетам муниципальных районов</t>
  </si>
  <si>
    <t xml:space="preserve">  Итого доходов</t>
  </si>
  <si>
    <t xml:space="preserve">к решению Совета </t>
  </si>
  <si>
    <t>Приложение 5</t>
  </si>
  <si>
    <t>Источники внутреннего финансирования дефицита</t>
  </si>
  <si>
    <t>Код классификации источников финансирования дефицитов бюджетов</t>
  </si>
  <si>
    <t>Наименование кода классификации источников финансирования дефицитов бюджетов</t>
  </si>
  <si>
    <t>000 01 00 00 00 00 0000 000</t>
  </si>
  <si>
    <t>Источники внутреннего финансирования дефицитов бюджетов – всего:</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</si>
  <si>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</si>
  <si>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</si>
  <si>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</si>
  <si>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</si>
  <si>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</si>
  <si>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</si>
  <si>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</si>
  <si>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</si>
  <si>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040 01 05 02 01 05 0000 510</t>
  </si>
  <si>
    <t>Увеличение прочих остатков денежных средств бюджетов муниципальных районов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</si>
  <si>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</si>
  <si>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</si>
  <si>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</si>
  <si>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</si>
  <si>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</si>
  <si>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</si>
  <si>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040 01 05 02 01 05 0000 610</t>
  </si>
  <si>
    <t>Уменьшение прочих остатков денежных средств бюджетов муниципальных районов</t>
  </si>
  <si>
    <t>Плановый период</t>
  </si>
  <si>
    <t xml:space="preserve">  Дотации бюджетам бюджетной системы Российской Федерации </t>
  </si>
  <si>
    <t xml:space="preserve">Ремонт и содержание уличного водоснабжения населенных пунктов (Закупка товаров, работ и услуг для обеспечения государственных (муниципальных) нужд) </t>
  </si>
  <si>
    <t xml:space="preserve">Ремонт, строительство и содержание колодцев (Закупка товаров, работ и услуг для обеспечения государственных (муниципальных) нужд) </t>
  </si>
  <si>
    <t xml:space="preserve">Содержание территорий кладбищ, обустройство контейнерных площадок (Закупка товаров, работ и услуг для обеспечения государственных (муниципальных) нужд) </t>
  </si>
  <si>
    <t xml:space="preserve">Проведение мероприятий по дератизации и дезинсекции территорий кладбищ (Закупка товаров, работ и услуг для обеспечения государственных (муниципальных) нужд)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</si>
  <si>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</si>
  <si>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4</t>
  </si>
  <si>
    <t>040 1 11 05035 05 0000 120</t>
  </si>
  <si>
    <t>182 1 05 02010 02 0000 110</t>
  </si>
  <si>
    <t>182 1 05 04020 02 0000 110</t>
  </si>
  <si>
    <t>182 1 05 03010 01 0000 110</t>
  </si>
  <si>
    <t>Приложение 6</t>
  </si>
  <si>
    <t xml:space="preserve">                 к решению Совета</t>
  </si>
  <si>
    <t xml:space="preserve">                 Тейковского</t>
  </si>
  <si>
    <t xml:space="preserve">                 муниципального района</t>
  </si>
  <si>
    <t>Приложение 10</t>
  </si>
  <si>
    <t>Приложение 8</t>
  </si>
  <si>
    <t>Приложение 3</t>
  </si>
  <si>
    <t>040 1110501305 0000 120</t>
  </si>
  <si>
    <t>(руб.)</t>
  </si>
  <si>
    <t xml:space="preserve"> 000 2021000000 0000 150</t>
  </si>
  <si>
    <t xml:space="preserve"> 000 2021500100 0000 150</t>
  </si>
  <si>
    <t>040 2021500105 0000 150</t>
  </si>
  <si>
    <t xml:space="preserve"> 000 2022000000 0000 150</t>
  </si>
  <si>
    <t xml:space="preserve"> 000 2022999900 0000 150</t>
  </si>
  <si>
    <t>040 2022999905 0000 150</t>
  </si>
  <si>
    <t xml:space="preserve"> 000 2023000000 0000 150</t>
  </si>
  <si>
    <t xml:space="preserve">  ДОХОДЫ ОТ ОКАЗАНИЯ ПЛАТНЫХ УСЛУГ И КОМПЕНСАЦИИ ЗАТРАТ ГОСУДАРСТВА</t>
  </si>
  <si>
    <t>040 2 02 35120 05 0000 150</t>
  </si>
  <si>
    <t>040 2 02 39999 05 0000 150</t>
  </si>
  <si>
    <t>1101</t>
  </si>
  <si>
    <t xml:space="preserve">           (руб.)</t>
  </si>
  <si>
    <t xml:space="preserve">Физическая культура </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</si>
  <si>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</si>
  <si>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</si>
  <si>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</si>
  <si>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182 1 01 02010 01 0000 110</t>
  </si>
  <si>
    <t>182 1 01 02020 01 0000 110</t>
  </si>
  <si>
    <t>182 1 01 02030 01 0000 110</t>
  </si>
  <si>
    <t>182 1 01 02040 01 0000 110</t>
  </si>
  <si>
    <t xml:space="preserve">  Акцизы по подакцизным товарам (продукции), производимым на территории Российской Федерации</t>
  </si>
  <si>
    <t>000 1 03 02000 01 0000 110</t>
  </si>
  <si>
    <t>000 1 05 02000 02 0000 110</t>
  </si>
  <si>
    <t>000 1 05 03000 01 0000 110</t>
  </si>
  <si>
    <t xml:space="preserve">  Налог, взимаемый в связи с применением патентной системы налогообложения</t>
  </si>
  <si>
    <t>000 1 05 04000 02 0000 110</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</si>
  <si>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</si>
  <si>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</si>
  <si>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</si>
  <si>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000 1 11 05030 00 0000 120</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</si>
  <si>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</si>
  <si>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</si>
  <si>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</si>
  <si>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</si>
  <si>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000 1 14 06010 00 0000 430</t>
  </si>
  <si>
    <t>040 1 14 06013 05 0000 430</t>
  </si>
  <si>
    <t>040 1 14 06013 13 0000 430</t>
  </si>
  <si>
    <t xml:space="preserve">  Субвенции бюджетам бюджетной системы Российской Федерации</t>
  </si>
  <si>
    <t xml:space="preserve">  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</si>
  <si>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</si>
  <si>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</si>
  <si>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</si>
  <si>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000 2 02 35082 00 0000 150</t>
  </si>
  <si>
    <t>000 2 02 35120 00 0000 150</t>
  </si>
  <si>
    <t>000 2 02 39999 00 0000 150</t>
  </si>
  <si>
    <t>040 2 02 35082 05 0000 150</t>
  </si>
  <si>
    <t xml:space="preserve">  Налог, взимаемый в связи с применением патентной системы налогообложения, зачисляемый в бюджеты муниципальных районов </t>
  </si>
  <si>
    <t>Расходы на доведение заработной платы работников до МРОТ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</si>
  <si>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повышение заработной платы работников бюджетной сферы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</si>
  <si>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Основное мероприятие «Содержание временно пустующих муниципальных жилых и нежилых помещений, а также специализированных жилых помещений Тейковского муниципального района»</t>
  </si>
  <si>
    <t xml:space="preserve">Подпрограмма "Развитие кадрового потенциала системы образования"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</si>
  <si>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(Предоставление субсидий бюджетным, автономным учреждениям и иным некоммерческим организациям)</t>
  </si>
  <si>
    <t>040 202 3002405 0000 150</t>
  </si>
  <si>
    <t>000 202 3002400 0000 150</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</si>
  <si>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</si>
  <si>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</si>
  <si>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</si>
  <si>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</si>
  <si>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</si>
  <si>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</si>
  <si>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</si>
  <si>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</si>
  <si>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000 1080000000 0000 000</t>
  </si>
  <si>
    <t>ГОСУДАРСТВЕННАЯ ПОШЛИНА</t>
  </si>
  <si>
    <t>000 1080300001 0000 110</t>
  </si>
  <si>
    <t>Государственная пошлина по делам, рассматриваемым в судах общей юрисдикции, мировыми судьями</t>
  </si>
  <si>
    <t>182 1080301001 0000 110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</si>
  <si>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</si>
  <si>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023 1160105301 0000 140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</si>
  <si>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</si>
  <si>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023 1160107301 0000 140</t>
  </si>
  <si>
    <t>023 1160120301 0000 140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</si>
  <si>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</si>
  <si>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000 2024000000 0000 150</t>
  </si>
  <si>
    <t xml:space="preserve">  Иные межбюджетные трансферты</t>
  </si>
  <si>
    <t>040 2 02 45303 05 0000 150</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</si>
  <si>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</si>
  <si>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Муниципальная программа «Экономическое развитие Тейковского муниципального района»</t>
  </si>
  <si>
    <t xml:space="preserve">Подпрограмма «Поддержка и развитие малого и среднего предпринимательства в Тейковском муниципальном районе»  </t>
  </si>
  <si>
    <t xml:space="preserve">Муниципальная программа «Повышение безопасности дорожного движения Тейковского муниципального района» </t>
  </si>
  <si>
    <t xml:space="preserve">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</si>
  <si>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 xml:space="preserve">Организация и проведение мероприятий для граждан пожилого возраста, направленных на повышение качества жизни и активного долголетия (Закупка товаров, работ и услуг для обеспечения государственных (муниципальных) нужд) </t>
  </si>
  <si>
    <t xml:space="preserve">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</si>
  <si>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Подпрограмма «Формирование законопослушного поведения участников дорожного движения в Тейковском муниципальном районе»</t>
  </si>
  <si>
    <t>Основное мероприятие «Предупреждение опасного поведения детей дошкольного и школьного возраста, участников дорожного движения»</t>
  </si>
  <si>
    <t xml:space="preserve">Мероприятия по формированию  законопослушного поведения участников дорожного движения в Тейковском муниципальном районе  (Закупка товаров, работ и услуг для обеспечения государственных (муниципальных) нужд) </t>
  </si>
  <si>
    <t>Основное мероприятие «Обеспечение газоснабжением в границах муниципального района»</t>
  </si>
  <si>
    <t>Разработка проектно-сметной документации и газификации населенных пунктов Тейковского муниципального района  (Капитальные вложения в объекты государственной (муниципальной) собственности)</t>
  </si>
  <si>
    <t>Подпрограмма «Проведение капитального ремонта общего имущества в многоквартирных домах, расположенных на территории Тейковского муниципального района»</t>
  </si>
  <si>
    <t xml:space="preserve">Взносы региональному оператору  на проведение капитального ремонта общего имущества многоквартирных жилых домов  (Закупка товаров, работ и услуг для обеспечения государственных (муниципальных) нужд) </t>
  </si>
  <si>
    <t>Основное мероприятие "Содержаний территорий сельских кладбищ"</t>
  </si>
  <si>
    <t>Подпрограмма «Подготовка проектов внесения изменений в документы территориального планирования, правила землепользования и застройки»</t>
  </si>
  <si>
    <t xml:space="preserve">Подготовка проектов внесения изменений в документы территориального планирования, правила землепользования и застройки(Закупка товаров, работ и услуг для обеспечения государственных (муниципальных) нужд) </t>
  </si>
  <si>
    <t>Подпрограмма "Реализация мероприятий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территории Тейковского муниципального района"</t>
  </si>
  <si>
    <t>28А0000000</t>
  </si>
  <si>
    <t>28А0100000</t>
  </si>
  <si>
    <t>28А0120550</t>
  </si>
  <si>
    <t xml:space="preserve">Подпрограмма «Управление и распоряжение имуществом, находящимся в муниципальной собственности Тейковского муниципального района» </t>
  </si>
  <si>
    <t xml:space="preserve">Основное мероприятие «Оценка недвижимости, признание прав и регулирование отношений по муниципальной собственности» </t>
  </si>
  <si>
    <t xml:space="preserve">Изготовление технической документации и оформление  права собственности Тейковского муниципального района на объекты недвижимости (Закупка товаров, работ и услуг для обеспечения государственных (муниципальных) нужд) </t>
  </si>
  <si>
    <t xml:space="preserve">Оценка рыночной стоимости имущества  и (или) размера арендной платы (Закупка товаров, работ и услуг для обеспечения государственных (муниципальных) нужд) </t>
  </si>
  <si>
    <t xml:space="preserve">Содержание и текущий ремонт имущества, находящегося в казне Тейковского муниципального района  (Закупка товаров, работ и услуг для обеспечения государственных (муниципальных) нужд) </t>
  </si>
  <si>
    <t>Муниципальная программа "Совершенствование местного самоуправления на территории Тейковского муниципального района"</t>
  </si>
  <si>
    <t xml:space="preserve">Подпрограмма "Развитие муниципальной службы на территории Тейковского муниципального района" </t>
  </si>
  <si>
    <t>Основное мероприятие "Повышение эффективности местного самоуправления"</t>
  </si>
  <si>
    <t xml:space="preserve">Повышение квалификации кадров в органах местного самоуправления (Закупка товаров, работ и услуг для обеспечения государственных (муниципальных) нужд) </t>
  </si>
  <si>
    <t xml:space="preserve">Подпрограмма "Противодействие коррупции на территории Тейковского муниципального района" </t>
  </si>
  <si>
    <t>Основное мероприятие "Формирование системы антикоррупционного просвещения"</t>
  </si>
  <si>
    <t xml:space="preserve">Противодействие коррупции в органах местного самоуправления (Закупка товаров, работ и услуг для обеспечения государственных (муниципальных) нужд) </t>
  </si>
  <si>
    <t>Муниципальная программа "Открытый и безопасный район"</t>
  </si>
  <si>
    <t>Подпрограмма "Информатизация, техническое и программное обеспечение, обслуживание и сопровождение информационных систем"</t>
  </si>
  <si>
    <t>Основное мероприятие "Информатизация, техническое и программное обеспечение, обслуживание и сопровождение информационных систем"</t>
  </si>
  <si>
    <t xml:space="preserve">Содержание и развитие информационных и телекоммуникационных систем и оборудования Тейковского муниципального района  (Закупка товаров, работ и услуг для обеспечения государственных (муниципальных) нужд) </t>
  </si>
  <si>
    <t xml:space="preserve">Выполнение требований по защите конфиденциальной информации, обрабатываемой в автоматизированных системах Тейковского муниципального района (Закупка товаров, работ и услуг для обеспечения государственных (муниципальных) нужд) </t>
  </si>
  <si>
    <t>Подпрограмма "Повышение уровня информационной открытости органов местного самоуправления Тейковского муниципального района"</t>
  </si>
  <si>
    <t>Основное мероприятие "Реализация мероприятий, направленных на повышение уровня информационной открытости органов местного самоуправления Тейковского муниципального района, а так же на создание информационного взаимодействия органов власти и населения"</t>
  </si>
  <si>
    <t xml:space="preserve">Формирование открытого и общедоступного информационного ресурса, содержащего информацию о деятельности органов местного самоуправления (Закупка товаров, работ и услуг для обеспечения государственных (муниципальных) нужд) </t>
  </si>
  <si>
    <t>Муниципальная программа «Реализация молодежной политики на территории Тейковского муниципального района»</t>
  </si>
  <si>
    <t>Подпрограмма "Патриотическое воспитание детей и молодежи и подготовка молодежи Тейковского муниципального района к военной службе"</t>
  </si>
  <si>
    <t xml:space="preserve">Мероприятия по укреплению материально-технической базы дошкольных образовательных организаций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</si>
  <si>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</si>
  <si>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«Финансовое обеспечение предоставления общедоступного и бесплатного образования  в муниципальных образовательных организациях» </t>
  </si>
  <si>
    <t>21701S0190</t>
  </si>
  <si>
    <t xml:space="preserve">Подпрограмма «Развитие культуры Тейковского муниципального района» </t>
  </si>
  <si>
    <t>Подпрограмма "Повышение туристической привлекательности Тейковского района"</t>
  </si>
  <si>
    <t xml:space="preserve">Основное мероприятие "Создание и продвижение конкурентоспособного туристского продукта" </t>
  </si>
  <si>
    <t xml:space="preserve">Развитие местного и событийного туризма (Закупка товаров, работ и услуг для обеспечения государственных (муниципальных) нужд) </t>
  </si>
  <si>
    <t xml:space="preserve">Подпрограмма «Организация физкультурно-массовых, спортивных мероприятий и участие спортсменов Тейковского муниципального района в районных, областных, зональных и региональных соревнованиях»  </t>
  </si>
  <si>
    <t>Муниципальная программа «Поддержка населения в Тейковском муниципальном районе»</t>
  </si>
  <si>
    <t>26201R0820</t>
  </si>
  <si>
    <t>27201S0510</t>
  </si>
  <si>
    <t>Основное мероприятие «Создание и развитие инфраструктуры на сельских территориях»</t>
  </si>
  <si>
    <t>Подпрограмма «Обеспечение рационального, эффективного использования земельных участков, государственная собственность на которые  не разграничена»</t>
  </si>
  <si>
    <t xml:space="preserve">Основное мероприятие «Организация работ по проведению кадастровых работ и определению рыночной стоимости земельных участков,  государственная собственность на которые  не разграничена» </t>
  </si>
  <si>
    <t xml:space="preserve">Проведение кадастровых работ по образованию земельных участков и постановке их на кадастровый учет (Закупка товаров, работ и услуг для обеспечения государственных (муниципальных) нужд) </t>
  </si>
  <si>
    <t xml:space="preserve">Определение рыночной стоимости и рыночной величины годового размера арендной платы земельных участков  (Закупка товаров, работ и услуг для обеспечения государственных (муниципальных) нужд) </t>
  </si>
  <si>
    <t xml:space="preserve">Информирование населения путем размещения в печатных изданиях официальной и иной информации в отношении земельных участков (Закупка товаров, работ и услуг для обеспечения государственных (муниципальных) нужд) </t>
  </si>
  <si>
    <t>Подпрограмма «Профилактика правонарушений и наркомании, борьба с преступностью и обеспечение безопасности граждан»</t>
  </si>
  <si>
    <t>Основное мероприятие "Снижение уровня преступности и повышение результативности профилактики правонарушений и наркомании"</t>
  </si>
  <si>
    <t xml:space="preserve">Профилактика правонарушений и наркомании, борьба с преступностью и обеспечение безопасности граждан (Закупка товаров, работ и услуг для обеспечения государственных (муниципальных) нужд) </t>
  </si>
  <si>
    <t xml:space="preserve">Основное мероприятие "Совершенствование системы патриотического воспитания детей и молодежи" </t>
  </si>
  <si>
    <t>Подпрограмма «Развитие системы организации движения транспортных средств и пешеходов, повышение безопасности дорожных условий»</t>
  </si>
  <si>
    <t>Основное мероприятие «Организация движения транспортных средств и пешеходов, повышение безопасности дорожных условий"</t>
  </si>
  <si>
    <t xml:space="preserve">Мероприятия по совершенствованию организации движения транспорта и пешеходов на территории Тейковского муниципального района, своевременному выявлению, ликвидации и профилактике возникновения опасных участков (концентрации аварийности) на автомобильных дорогах общего пользования местного значения Тейковского муниципального района (Закупка товаров, работ и услуг для обеспечения государственных (муниципальных) нужд) </t>
  </si>
  <si>
    <t xml:space="preserve">Подпрограмма «Создание условий для развития молодежной политики на территории Тейковского муниципального района»  </t>
  </si>
  <si>
    <t xml:space="preserve">Мероприятия по гражданско – патриотическому воспитанию детей и молодежи (Закупка товаров, работ и услуг для обеспечения государственных (муниципальных) нужд) </t>
  </si>
  <si>
    <t>Основное мероприятие «Организация мероприятий и акций, направленных на повышение качества жизни граждан пожилого возраста»</t>
  </si>
  <si>
    <t>Муниципальная программа «Управление муниципальным имуществом Тейковского муниципального района»</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</si>
  <si>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 </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</si>
  <si>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</si>
  <si>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</si>
  <si>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</si>
  <si>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</si>
  <si>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Налог, взимаемый с налогоплательщиков, выбравших в качестве объекта налогообложения доходы</t>
  </si>
  <si>
    <t>000 2022530400 0000 150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</si>
  <si>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</si>
  <si>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040 2022530405 0000 150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</si>
  <si>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</si>
  <si>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2024 год</t>
  </si>
  <si>
    <t xml:space="preserve"> 000 1120000000 0000 000</t>
  </si>
  <si>
    <t xml:space="preserve">  ПЛАТЕЖИ ПРИ ПОЛЬЗОВАНИИ ПРИРОДНЫМИ РЕСУРСАМИ</t>
  </si>
  <si>
    <t xml:space="preserve"> 000 1120100001 0000 120</t>
  </si>
  <si>
    <t xml:space="preserve">  Плата за негативное воздействие на окружающую среду</t>
  </si>
  <si>
    <t>21201L3041</t>
  </si>
  <si>
    <t>Основное мероприятие «Комплексные кадастровые работы»</t>
  </si>
  <si>
    <t xml:space="preserve">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 </t>
  </si>
  <si>
    <t>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t>
  </si>
  <si>
    <t>Основное мероприятие «Развитие общего образования»</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</si>
  <si>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</si>
  <si>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</si>
  <si>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</si>
  <si>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Субсидии ресурсоснабжающим организациям, расположенным на территории Тейковского муниципального района, на возмещение недополученных доходов между нормативным и фактическим потреблением тепловой энергии для многоквартирных и жилых домов (Иные бюджетные ассигнования)</t>
  </si>
  <si>
    <t xml:space="preserve">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 </t>
  </si>
  <si>
    <t>0310</t>
  </si>
  <si>
    <t xml:space="preserve">Защита населения и территории от чрезвычайных ситуаций природного и техногенного характера, пожарная безопасность </t>
  </si>
  <si>
    <t xml:space="preserve">Налог, взимаемый в связи с применением упрощенной системы налогообложения </t>
  </si>
  <si>
    <t>000 1 05 01000 00 0000 110</t>
  </si>
  <si>
    <t>Основное мероприятие «Разработка проектов планировки и межевания территории для проведения комплексных кадастровых работ»</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</si>
  <si>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</si>
  <si>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Осуществление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</si>
  <si>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 </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</si>
  <si>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 </t>
  </si>
  <si>
    <t>2025 год</t>
  </si>
  <si>
    <t>2025 г.</t>
  </si>
  <si>
    <t xml:space="preserve">Мероприятия по укреплению материально-технической базы образовательных организаций (Закупка товаров, работ и услуг для обеспечения государственных (муниципальных) нужд) </t>
  </si>
  <si>
    <t>Мероприятия по укреплению материально-технической базы образовательных организаций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</si>
  <si>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общедоступного бесплатного дошкольного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</si>
  <si>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общедоступного бесплатного дошкольного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</si>
  <si>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общедоступного бесплатного дошкольного образования» (Иные бюджетные ассигнования)</t>
  </si>
  <si>
    <t xml:space="preserve">Обеспечение деятельности учреждений образования за счет родительской платы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</si>
  <si>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</si>
  <si>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бесплатного и общедоступного начального, основного, среднего общего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</si>
  <si>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</si>
  <si>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бесплатного и общедоступного начального, основного, среднего общего образования» (Иные бюджетные ассигнования)</t>
  </si>
  <si>
    <t>Содержание прочих учреждений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</si>
  <si>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прочих учреждений образования (Иные бюджетные ассигнования)</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</si>
  <si>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</si>
  <si>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Предоставление муниципальной услуги «Организация досуга и обеспечение населения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</si>
  <si>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досуга и обеспечение населения услугами организаций культуры» (Закупка товаров, работ и услуг для обеспечения государственных (муниципальных) нужд) </t>
  </si>
  <si>
    <t>Предоставление муниципальной услуги «Организация досуга и обеспечение населения услугами организаций культуры» (Иные бюджетные ассигнования)</t>
  </si>
  <si>
    <t xml:space="preserve">Укрепление материально – технической базы муниципальных учреждений культуры (Закупка товаров, работ и услуг для обеспечения государственных (муниципальных) нужд) </t>
  </si>
  <si>
    <t>Предоставление муниципальной услуги «Организация  предоставления дополнительного образования детей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</si>
  <si>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предоставления дополнительного образования детей в сфере культуры и искусства» (Закупка товаров, работ и услуг для обеспечения государственных (муниципальных) нужд) </t>
  </si>
  <si>
    <t xml:space="preserve">Проведение официальных физкультурно – оздоровительных и спортивных мероприятий  (Закупка товаров, работ и услуг для обеспечения государственных (муниципальных) нужд) </t>
  </si>
  <si>
    <t xml:space="preserve">Предоставление муниципальной услуги «Проведение мероприятий межпоселенческого характера по работе с детьми и молодежью» (Закупка товаров, работ и услуг для обеспечения государственных (муниципальных) нужд) </t>
  </si>
  <si>
    <t>Подпрограмма «Повышение качества жизни граждан пожилого возраста Тейковского муниципального района»</t>
  </si>
  <si>
    <t>Подпрограмма «Повышение качества жизни детей - сирот Тейковского муниципального района»</t>
  </si>
  <si>
    <r>
      <t xml:space="preserve"> </t>
    </r>
    <r>
      <rPr>
        <b/>
        <sz val="10"/>
        <color rgb="FF000000"/>
        <rFont val="Times New Roman"/>
        <family val="1"/>
        <charset val="204"/>
      </rPr>
      <t>Муниципальная программа «Планировка территории и проведение комплексных кадастровых работ на территории  Тейковского муниципального района»</t>
    </r>
  </si>
  <si>
    <t>Подпрограмма «Проведение комплексных кадастровых работ на территории Тейковского муниципального района»</t>
  </si>
  <si>
    <t xml:space="preserve">Разработка проектов планировки территорий (Закупка товаров, работ и услуг для обеспечения государственных (муниципальных) нужд) </t>
  </si>
  <si>
    <t xml:space="preserve">Развитие инженерной инфраструктуры на сельских территориях  (Закупка товаров, работ и услуг для обеспечения государственных (муниципальных) нужд) </t>
  </si>
  <si>
    <t xml:space="preserve">Разработка проектно-сметной документации объектов социальной и инженерной инфраструктуры населенных пунктов, расположенных в сельской местности  (Закупка товаров, работ и услуг для обеспечения государственных (муниципальных) нужд) </t>
  </si>
  <si>
    <t>Обеспечение функций Совета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</si>
  <si>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Совета Тейковского муниципального района (Закупка товаров, работ и услуг для обеспечения государственных (муниципальных) нужд) </t>
  </si>
  <si>
    <t>Непрограммные направления деятельности исполнительных органов местного самоуправления  Тейковского муниципального района</t>
  </si>
  <si>
    <t>Обеспечение функций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</si>
  <si>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</si>
  <si>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администрации Тейковского муниципального района (Иные бюджетные ассигнования)</t>
  </si>
  <si>
    <t>Обеспечение функций отделов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</si>
  <si>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отделов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</si>
  <si>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отделов администрации Тейковского муниципального района (Иные бюджетные ассигнования)</t>
  </si>
  <si>
    <t>Обеспечение функций финансового органа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</si>
  <si>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финансового органа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</si>
  <si>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финансового органа администрации Тейковского муниципального района (Иные бюджетные ассигнования)</t>
  </si>
  <si>
    <t>Обеспечение функций отдела образования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</si>
  <si>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отдела образования администрации Тейковского муниципального района (Закупка товаров, работ и услуг для обеспечения государственных (муниципальных) нужд) </t>
  </si>
  <si>
    <t>Расходы на уплату членских взносов в Ассоциацию «Совет муниципальных образований» (Иные бюджетные ассигнования)</t>
  </si>
  <si>
    <t xml:space="preserve">Расходы на организацию и проведение мероприятий, связанных с праздничными, юбилейными и памятными датами, Совещания и семинары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</si>
  <si>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</si>
  <si>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деятельности муниципального казенного учреждения «Единая дежурно – диспетчерская служба Тейковского муниципального района»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</si>
  <si>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(Иные бюджетные ассигнования)</t>
  </si>
  <si>
    <r>
      <t xml:space="preserve"> </t>
    </r>
    <r>
      <rPr>
        <b/>
        <sz val="10"/>
        <color rgb="FF000000"/>
        <rFont val="Times New Roman"/>
        <family val="1"/>
        <charset val="204"/>
      </rPr>
      <t>Муниципальная программа «Развитие культуры и туризма в  Тейковском муниципальном районе»</t>
    </r>
  </si>
  <si>
    <t xml:space="preserve">Основное мероприятие "Организация библиотечного обслуживания населения"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</si>
  <si>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фондов"(Закупка товаров, работ и услуг для обеспечения государственных (муниципальных) нужд)</t>
  </si>
  <si>
    <r>
      <t xml:space="preserve"> </t>
    </r>
    <r>
      <rPr>
        <b/>
        <sz val="10"/>
        <color rgb="FF000000"/>
        <rFont val="Times New Roman"/>
        <family val="1"/>
        <charset val="204"/>
      </rPr>
      <t>Муниципальная программа «Обеспечение качественным жильем, услугами жилищно-коммунального хозяйства и улучшение состояния коммунальной инфраструктуры»</t>
    </r>
  </si>
  <si>
    <r>
      <t>Подпрограмма «Обеспечение населения Тейковского муниципального района теплоснабжением»</t>
    </r>
    <r>
      <rPr>
        <i/>
        <sz val="10"/>
        <color theme="1"/>
        <rFont val="Times New Roman"/>
        <family val="1"/>
        <charset val="204"/>
      </rPr>
      <t xml:space="preserve"> </t>
    </r>
  </si>
  <si>
    <r>
      <t>Основное мероприятие "Обеспечение теплоснабжения в границах муниципального района"</t>
    </r>
    <r>
      <rPr>
        <i/>
        <sz val="10"/>
        <color theme="1"/>
        <rFont val="Times New Roman"/>
        <family val="1"/>
        <charset val="204"/>
      </rPr>
      <t xml:space="preserve"> </t>
    </r>
  </si>
  <si>
    <r>
      <t>Непрограммные направления деятельности органов местного самоуправления Тейковского муниципального района</t>
    </r>
    <r>
      <rPr>
        <i/>
        <sz val="10"/>
        <color theme="1"/>
        <rFont val="Times New Roman"/>
        <family val="1"/>
        <charset val="204"/>
      </rPr>
      <t xml:space="preserve"> </t>
    </r>
  </si>
  <si>
    <r>
      <t>Иные непрограммные мероприятия</t>
    </r>
    <r>
      <rPr>
        <i/>
        <sz val="10"/>
        <color theme="1"/>
        <rFont val="Times New Roman"/>
        <family val="1"/>
        <charset val="204"/>
      </rPr>
      <t xml:space="preserve"> </t>
    </r>
  </si>
  <si>
    <r>
      <t>Резервный фонд администрации Тейковского муниципального района (Иные бюджетные ассигнования)</t>
    </r>
    <r>
      <rPr>
        <i/>
        <sz val="10"/>
        <color theme="1"/>
        <rFont val="Times New Roman"/>
        <family val="1"/>
        <charset val="204"/>
      </rPr>
      <t xml:space="preserve"> </t>
    </r>
  </si>
  <si>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i/>
        <sz val="10"/>
        <color theme="1"/>
        <rFont val="Times New Roman"/>
        <family val="1"/>
        <charset val="204"/>
      </rPr>
      <t xml:space="preserve"> </t>
    </r>
  </si>
  <si>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</si>
  <si>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</si>
  <si>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042 1160108301 0000140</t>
  </si>
  <si>
    <t>042 1160109301 0000 140</t>
  </si>
  <si>
    <t>042 1160115301 0000 140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</si>
  <si>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 налагаемые мировыми судьями, комиссиями по делам несовершеннолетних и защите их прав</t>
  </si>
  <si>
    <t>042 1160117301 0000 140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</si>
  <si>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</si>
  <si>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042 1160119301 0000 140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</si>
  <si>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</si>
  <si>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182 1 05 01021 01 0000 110</t>
  </si>
  <si>
    <t xml:space="preserve">Субсидии бюджетам муниципльных районов на подготовку проектов межевания земельных участков и на проведение кадастровых работ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</si>
  <si>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</si>
  <si>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000 2022559900 0000 150</t>
  </si>
  <si>
    <t>040 2022559905 0000 150</t>
  </si>
  <si>
    <t xml:space="preserve">Субсидии бюджетам на подготовку проектов межевания земельных участков и на проведение кадастровых работ </t>
  </si>
  <si>
    <t xml:space="preserve">Разработка проектов планировки территории (Закупка товаров, работ и услуг для обеспечения государственных (муниципальных) нужд) </t>
  </si>
  <si>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sz val="10"/>
        <color theme="1"/>
        <rFont val="Times New Roman"/>
        <family val="1"/>
        <charset val="204"/>
      </rPr>
      <t xml:space="preserve"> </t>
    </r>
  </si>
  <si>
    <t>Резервный фонд администрации Тейковского муниципального района (Иные бюджетные ассигнования)</t>
  </si>
  <si>
    <t xml:space="preserve">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(Закупка товаров, работ и услуг для обеспечения государственных (муниципальных) нужд) </t>
  </si>
  <si>
    <t xml:space="preserve">Отдел культуры, туризма, молодежной и социальной политики администрации Тейковского муниципального района           </t>
  </si>
  <si>
    <t xml:space="preserve">ВСЕГО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</si>
  <si>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</si>
  <si>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</si>
  <si>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</si>
  <si>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Подпрограмма «Комплексное развитие сельских территорий Тейковского муниципального района»</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</si>
  <si>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</si>
  <si>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Предоставление муниципальной услуги «Организация дополнительного образования детей»  (Предоставление субсидий бюджетным, автономным учреждениям и иным некоммерческим организациям)</t>
  </si>
  <si>
    <t>Предоставление муниципальной услуги «Организация дополнительного образования детей» (Предоставление субсидий бюджетным, автономным учреждениям и иным некоммерческим организациям)</t>
  </si>
  <si>
    <t xml:space="preserve">Основное мероприятие «Содержание и текущий ремонт имущества, находящегося в казне Тейковского муниципального района» </t>
  </si>
  <si>
    <t>Основное мероприятие «Поддержка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</si>
  <si>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</si>
  <si>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</si>
  <si>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</si>
  <si>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042 1160120301 0000 140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</si>
  <si>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</si>
  <si>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Дотации бюджетам муниципальных районов на выравнивание  бюджетной обеспеченности из бюджета субъекта Российской Федерации</t>
  </si>
  <si>
    <t xml:space="preserve">   бюджета Тейковского муниципального района по кодам классификации доходов бюджетов на 2024 год</t>
  </si>
  <si>
    <t>182 1 03 02231 01 0000 110</t>
  </si>
  <si>
    <t>182 1 03 02241 01 0000 110</t>
  </si>
  <si>
    <t>182 1 03 02251 01 0000 110</t>
  </si>
  <si>
    <t>182 1 03 02261 01 0000 110</t>
  </si>
  <si>
    <t xml:space="preserve">000 2022004100 0000 150 </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</si>
  <si>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</si>
  <si>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040 2022004105 0000 150</t>
  </si>
  <si>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</si>
  <si>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000 2022551900 0000 150</t>
  </si>
  <si>
    <t xml:space="preserve">Субсидии бюджетам на поддержку отрасли культуры </t>
  </si>
  <si>
    <t>040 2022551905 0000 150</t>
  </si>
  <si>
    <t xml:space="preserve">Субсидии бюджетам муниципальных районов на поддержку отрасли культуры </t>
  </si>
  <si>
    <t>000 2022557600 0000 150</t>
  </si>
  <si>
    <t xml:space="preserve">Субсидии бюджетам на обеспечение комплексного развития сельских территорий </t>
  </si>
  <si>
    <t xml:space="preserve">Субсидии бюджетам муниципальных районов на обеспечение комплексного развития сельских территорий </t>
  </si>
  <si>
    <t>000 2024530300 0000 150</t>
  </si>
  <si>
    <r>
      <t xml:space="preserve">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r>
    <r>
      <rPr>
        <i/>
        <sz val="10"/>
        <color theme="1"/>
        <rFont val="Times New Roman"/>
        <family val="1"/>
        <charset val="204"/>
      </rPr>
      <t/>
    </r>
  </si>
  <si>
    <t>Прочие межбюджетные трансферты, передаваемые бюджетам</t>
  </si>
  <si>
    <t>040 2024999905 0000 150</t>
  </si>
  <si>
    <t>Прочие межбюджетные трансферты, передаваемые бюджетам муниципальных районов</t>
  </si>
  <si>
    <t xml:space="preserve">   бюджета Тейковского муниципального района по кодам классификации доходов бюджетов на плановый период 2025 и 2026 годов</t>
  </si>
  <si>
    <t>2026 год</t>
  </si>
  <si>
    <t>Утверждено по бюджету на 2024г.</t>
  </si>
  <si>
    <t>000 01 06 00 00 00 0000 000</t>
  </si>
  <si>
    <t xml:space="preserve">Иные источники внутреннего финансирования дефицитов бюджетов </t>
  </si>
  <si>
    <t>000 01 06 05 00 00 0000 000</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</si>
  <si>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</si>
  <si>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</si>
  <si>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</si>
  <si>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</si>
  <si>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</si>
  <si>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</si>
  <si>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040 01 06 05 02 05 0000 540</t>
  </si>
  <si>
    <t>000 01 06 05 00 00 0000 600</t>
  </si>
  <si>
    <t>Возврат бюджетных кредитов, предоставленных внутри страны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</si>
  <si>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</si>
  <si>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в валюте Российской Федерации</t>
  </si>
  <si>
    <t>040 01 06 05 02 05 0000 640</t>
  </si>
  <si>
    <t>Возврат бюджетных кредитов, предоставленных  другим бюджетам бюджетной системы Российской Федерации в бюджеты муниципальных районов в валюте Российской Федерации</t>
  </si>
  <si>
    <t xml:space="preserve">бюджета Тейковского муниципального района на 2024 год                                             </t>
  </si>
  <si>
    <t>и плановый период 2025 и 2026 г.г.</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</si>
  <si>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</si>
  <si>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</si>
  <si>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</si>
  <si>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2120189700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</si>
  <si>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</si>
  <si>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</si>
  <si>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2120100940</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</si>
  <si>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</si>
  <si>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</si>
  <si>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21402L3031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</si>
  <si>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</si>
  <si>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</si>
  <si>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2160200470</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</si>
  <si>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</si>
  <si>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22104L5191</t>
  </si>
  <si>
    <t>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на уплату первоначального взноса (аванса) при заключении договора лизинга (Иные бюджетные ассигнования)</t>
  </si>
  <si>
    <t xml:space="preserve">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 связанных с приобретением оборудования в целях создания и (или) развития, и (или) модернизации производства товаров, работ, услуг (Иные бюджетные ассигнования)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</si>
  <si>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</si>
  <si>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Субсидия на возмещение затрат,связанных с отоплением, содержанием временно пустующих муниципальных жилых и нежилых помещений, а также специализированных жилых помещений Тейковского муниципального района (Иные бюджетные ассигнования)</t>
  </si>
  <si>
    <t>29102L5990</t>
  </si>
  <si>
    <t>Обеспечение комплексного развития сельских территорий (на реализацию проектов комплексного развития сельских территорий или сельских агломераций) (Капитальные вложения в объекты государственной (муниципальной) собственности)</t>
  </si>
  <si>
    <t>29202L5766</t>
  </si>
  <si>
    <t xml:space="preserve">Предупреждение и ликвидация последствий чрезвычайных ситуаций и стихийных бедствий природного и техногенного характера, пожарная безопасность (Закупка товаров, работ и услуг для обеспечения государственных (муниципальных) нужд) </t>
  </si>
  <si>
    <t>района направлениям деятельности органов местного самоуправления Тейковского муниципального района), группам видов расходов классификации расходов бюджета Тейковского муниципального района на 2024 год</t>
  </si>
  <si>
    <t>2026 г.</t>
  </si>
  <si>
    <t>района направлениям деятельности органов местного самоуправления Тейковского муниципального района), группам видов расходов классификации расходов бюджета Тейковского муниципального района на плановый период 2025 и 2026 годов</t>
  </si>
  <si>
    <t>бюджета Тейковского муниципального района на 2024 год по разделам и подразделам функциональной классификации расходов Российской Федерации</t>
  </si>
  <si>
    <t>1400</t>
  </si>
  <si>
    <t xml:space="preserve">Межбюджетные трансферты общего характера бюджетам бюджетной системы Российской Федерации </t>
  </si>
  <si>
    <t>1403</t>
  </si>
  <si>
    <t xml:space="preserve">Прочие межбюджетные трансферты общего характера </t>
  </si>
  <si>
    <t>бюджета Тейковского муниципального района на плановый период 2025 и 2026 годов по разделам и подразделам функциональной классификации расходов Российской Федерации</t>
  </si>
  <si>
    <t xml:space="preserve">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связанных с приобретением оборудования в целях создания и (или) развития, и (или) модернизации производства товаров, работ, услуг (Иные бюджетные ассигнования)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</si>
  <si>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</si>
  <si>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</si>
  <si>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района на 2024 год</t>
  </si>
  <si>
    <t>района на плановый период 2025 и 2026 годов</t>
  </si>
  <si>
    <t>182 1 01 02080 01 0000 110</t>
  </si>
  <si>
    <t>182 1 01 02130 01 0000 110</t>
  </si>
  <si>
    <t>182 1 01 02140 01 0000 110</t>
  </si>
  <si>
    <t>040 2022557605 0000 150</t>
  </si>
  <si>
    <t>000 2024999900 0000 150</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</si>
  <si>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</si>
  <si>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</si>
  <si>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</si>
  <si>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</si>
  <si>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</si>
  <si>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000 1160100001 0000 140</t>
  </si>
  <si>
    <t>Административные штрафы, установленные Кодексом Российской Федерации об административных правонарушениях</t>
  </si>
  <si>
    <t xml:space="preserve"> 000 1160105001 0000 140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</si>
  <si>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</si>
  <si>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042 1160105301 0000 140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</si>
  <si>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</si>
  <si>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000 1160106001 0000 140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</si>
  <si>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</si>
  <si>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023 1160106301 0000 140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</si>
  <si>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</si>
  <si>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042 1160106301 0000 140</t>
  </si>
  <si>
    <t xml:space="preserve"> 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</si>
  <si>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</si>
  <si>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</si>
  <si>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042 1160107301 0000 140</t>
  </si>
  <si>
    <t xml:space="preserve"> 000 1160108001 0000 140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</si>
  <si>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</si>
  <si>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000 1160109001 0000 140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</si>
  <si>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</si>
  <si>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 xml:space="preserve"> 000 1160113001 0000 140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</si>
  <si>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</si>
  <si>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 xml:space="preserve"> 042 1160113301 0000 140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</si>
  <si>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</si>
  <si>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 000 1160114001 0000 140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</si>
  <si>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</si>
  <si>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 042 1160114301 0000 140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</si>
  <si>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</si>
  <si>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000 1160115001 0000 140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</si>
  <si>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</si>
  <si>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000 1160117001 0000 140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</si>
  <si>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</si>
  <si>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000 1160119001 0000 140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</si>
  <si>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</si>
  <si>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000 1160120001 0000 140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</si>
  <si>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</si>
  <si>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000 1 05 01010 01 0000 110</t>
  </si>
  <si>
    <t>182 1 05 01011 01 0000 110</t>
  </si>
  <si>
    <t>000 1 05 01020 01 0000 110</t>
  </si>
  <si>
    <t xml:space="preserve">Налог, взимаемый с налогоплательщиков, выбравших в качестве объекта налогообложения доходы, уменьшенные на величину расходов </t>
  </si>
  <si>
    <t xml:space="preserve"> 000 1 01 02000 01 0000 110</t>
  </si>
  <si>
    <t>048 1120101001 6000 120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</si>
  <si>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</si>
  <si>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048 1120103001 6000 120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</si>
  <si>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</si>
  <si>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048 1120104101 6000 120</t>
  </si>
  <si>
    <t xml:space="preserve">  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</si>
  <si>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048 1120104201 6000 120</t>
  </si>
  <si>
    <t xml:space="preserve">  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</si>
  <si>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28701S6800</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</si>
  <si>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</si>
  <si>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21105S8900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</si>
  <si>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</si>
  <si>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2110200000</t>
  </si>
  <si>
    <t xml:space="preserve">Совершенствование учительского корпуса (Закупка товаров, работ и услуг для обеспечения государственных (муниципальных) нужд) </t>
  </si>
  <si>
    <t>2110200040</t>
  </si>
  <si>
    <t>Основное мероприятие "Социально значимый проект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t>
  </si>
  <si>
    <t>2110500000</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</si>
  <si>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</si>
  <si>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</si>
  <si>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</si>
  <si>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200</t>
  </si>
  <si>
    <t xml:space="preserve">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</si>
  <si>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</si>
  <si>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2870120620</t>
  </si>
  <si>
    <t xml:space="preserve">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 </t>
  </si>
  <si>
    <t>Мероприятия по гражданско – патриотическому воспитанию детей и молодежи (Предоставление субсидий бюджетным, автономным учреждениям и иным некоммерческим организациям)</t>
  </si>
  <si>
    <t>Основное мероприятие Обеспечение функционирования системы персонифицированного финансирования дополнительного образования детей"</t>
  </si>
  <si>
    <t>Муниципальная программа «Развитие образования Тейковского муниципального района на 2024 - 2029 годы»</t>
  </si>
  <si>
    <t>Подпрограмма "Организация целевой подготовки педагогов для работы в муниципальных образовательных организациях Тейковского муниципального района"</t>
  </si>
  <si>
    <t>Основное мероприятие"Развитие кадрового потенциала системы образования"</t>
  </si>
  <si>
    <t>Основное мероприятие "Обеспечение функционирования системы персонифицированного финансирования дополнительного образования детей"</t>
  </si>
  <si>
    <t>Денежная выплата в виде дополнительной стипендии студентам, обучающимся по программам высшего профессионального педагогического образования (бакалавриат), по очной форме обучения на основании заключенных договоров о целевом обучении(Предоставление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</si>
  <si>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детей(Иные бюджетные ассигнования)</t>
  </si>
  <si>
    <t>000 1 12 01040 01 0000 120</t>
  </si>
  <si>
    <t xml:space="preserve">  Плата за размещение отходов производства и потребления</t>
  </si>
  <si>
    <t xml:space="preserve">Проведение ремонта муниципального жилого фонда (Закупка товаров, работ и услуг для обеспечения государственных (муниципальных) нужд) </t>
  </si>
  <si>
    <t xml:space="preserve">Проведение  ремонта муниципального жилого фонда (Закупка товаров, работ и услуг для обеспечения государственных (муниципальных) нужд)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</si>
  <si>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</si>
  <si>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</si>
  <si>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000 2021500200 0000 150</t>
  </si>
  <si>
    <t>Дотации бюджетам на поддержку мер по обеспечению сбалансированности бюджетов</t>
  </si>
  <si>
    <t>040 2021500205 0000 150</t>
  </si>
  <si>
    <t>Дотации бюджетам муниципальных районов на поддержку мер по обеспечению сбалансированности бюджетов</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</si>
  <si>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</si>
  <si>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21101S1950</t>
  </si>
  <si>
    <t>2140102181</t>
  </si>
  <si>
    <t>2140102182</t>
  </si>
  <si>
    <t>2140202181</t>
  </si>
  <si>
    <t>2140202182</t>
  </si>
  <si>
    <t>Расходы на доведение заработной платы работников до МРОТ(Предоставление субсидий бюджетным, автономным учреждениям и иным некоммерческим организациям)</t>
  </si>
  <si>
    <t>2160102181</t>
  </si>
  <si>
    <t>Расходы на повышение заработной платы работников бюджетной сферы(Предоставление субсидий бюджетным, автономным учреждениям и иным некоммерческим организациям)</t>
  </si>
  <si>
    <t>2160102182</t>
  </si>
  <si>
    <t>Основное мероприятие «Повышение средней заработной платы работникам муниципальных учреждений культуры»</t>
  </si>
  <si>
    <t>2210302181</t>
  </si>
  <si>
    <t>2210302182</t>
  </si>
  <si>
    <t>2220102181</t>
  </si>
  <si>
    <t>2220102182</t>
  </si>
  <si>
    <t>Расходы на доведение заработной платы работников до МРОТ (Предоставление субсидий бюджетным, автономным учреждениям и иным некоммерческим организациям)</t>
  </si>
  <si>
    <t>Расходы на повышение заработной платы работников бюджетной сферы (Предоставление субсидий бюджетным, автономным учреждениям и иным некоммерческим организациям)</t>
  </si>
  <si>
    <r>
      <t xml:space="preserve">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t>
    </r>
    <r>
      <rPr>
        <sz val="10"/>
        <color indexed="8"/>
        <rFont val="Times New Roman"/>
        <family val="1"/>
        <charset val="204"/>
      </rPr>
      <t xml:space="preserve">(Межбюджетные трансферты) </t>
    </r>
  </si>
  <si>
    <t xml:space="preserve">Межбюджетные трансферты на исполнение переданных полномочий по дорожной деятельности в отношении автомобильных дорог местного значения (Межбюджетные трансферты) </t>
  </si>
  <si>
    <t xml:space="preserve">Межбюджетные трансферты на осуществление переданных полномочий сельским поселениям на организацию в границах поселений водоснабжения населения (Межбюджетные трансферты) </t>
  </si>
  <si>
    <t>2860108050</t>
  </si>
  <si>
    <t xml:space="preserve">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(Межбюджетные трансферты) </t>
  </si>
  <si>
    <t>2880108070</t>
  </si>
  <si>
    <t xml:space="preserve">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 </t>
  </si>
  <si>
    <t>28А0108080</t>
  </si>
  <si>
    <t>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(Межбюджетные трансферты)</t>
  </si>
  <si>
    <t>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t>
  </si>
  <si>
    <t>28A0108080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</si>
  <si>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</si>
  <si>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</si>
  <si>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Подпрограмма «Улучшение условий и охраны труда в Тейковском муниципальном районе»
</t>
  </si>
  <si>
    <t>3340000000</t>
  </si>
  <si>
    <t>Основное мероприятие "Соблюдение требований охраны труда"</t>
  </si>
  <si>
    <t>3340100000</t>
  </si>
  <si>
    <t xml:space="preserve">Обеспечение организации и проведение мероприятий по улучшению условий и охраны труда (Закупка товаров, работ и услуг для обеспечения государственных (муниципальных) нужд) </t>
  </si>
  <si>
    <t>3340100900</t>
  </si>
  <si>
    <t xml:space="preserve">Проведение в установленном порядке обязательных и периодических медицинских осмотров (обследований)  (Закупка товаров, работ и услуг для обеспечения государственных (муниципальных) нужд) </t>
  </si>
  <si>
    <t>3340100910</t>
  </si>
  <si>
    <t xml:space="preserve">Обеспечение организации и проведение мероприятий по улучшению условий и охраны труда (Предоставление субсидий бюджетным, автономным учреждениям и иным некоммерческим организациям)  </t>
  </si>
  <si>
    <t xml:space="preserve">Проведение в установленном порядке обязательных и периодических медицинских осмотров (обследований) (Предоставление субсидий бюджетным, автономным учреждениям и иным некоммерческим организациям)  </t>
  </si>
  <si>
    <t xml:space="preserve">Питание детей из семей находящихся в трудной жизненной ситуации, обучающихся в муниципальных общеобразовательных организациях (Закупка товаров, работ и услуг для обеспечения государственных (муниципальных) нужд) </t>
  </si>
  <si>
    <t>2120100340</t>
  </si>
  <si>
    <t>Питание детей из семей находящихся в трудной жизненной ситуации,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</si>
  <si>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</si>
  <si>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Ежемесячные муниципальные компенсации молодым специалистам (Социальное обеспечение и иные выплаты населению)</t>
  </si>
  <si>
    <t>Единовременные муниципальные компенсации молодым специалистам (Социальное обеспечение и иные выплаты населению)</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</si>
  <si>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</si>
  <si>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 xml:space="preserve">Выполнение комплексных кадастровых работ на территории Тейковского муниципального района  (Закупка товаров, работ и услуг для обеспечения государственных (муниципальных) нужд) </t>
  </si>
  <si>
    <t xml:space="preserve">Выполнение комплексных кадастровых работ на территории Тейковского муниципального района   (Закупка товаров, работ и услуг для обеспечения государственных (муниципальных) нужд) </t>
  </si>
  <si>
    <t xml:space="preserve"> Выполнение комплексных кадастровых работ на территории Тейковского муниципального района   (Закупка товаров, работ и услуг для обеспечения государственных (муниципальных) нужд) </t>
  </si>
  <si>
    <t xml:space="preserve">                 Приложение 13</t>
  </si>
  <si>
    <t>Распределение межбюджетных трансфертов</t>
  </si>
  <si>
    <t xml:space="preserve"> на исполнение полномочий, передаваемых поселениям </t>
  </si>
  <si>
    <t>Наименование поселений</t>
  </si>
  <si>
    <t>Участие в организации деятельности по сбору (в том числе раздельному сбору) и транспортированию твердых коммунальных отходов сельских поселений</t>
  </si>
  <si>
    <t>Дорожная деятельность в отношении автомобильных дорог местного значения в границах населенных пунктов сельских поселений</t>
  </si>
  <si>
    <t>Дорожная деятельность в отношении автомобильных дорог местного значения вне границ населенных пунктов в границах поселений</t>
  </si>
  <si>
    <t>Организация ритуальных услуг и содержание мест захоронения сельских поселений</t>
  </si>
  <si>
    <t>Организация  в границах поселения электро-, тепло-, газо- и водоснабжения населения, водоотведения, снабжения населения топливом сельских поселений</t>
  </si>
  <si>
    <t>Участие в предупреждении и ликвидации последствий чрезвычайных ситуаций в границах сельских поселений и обеспечение первичных мер пожарной безопасности за границами сельских поселений</t>
  </si>
  <si>
    <t>Организация библиотечного обслуживания населения, комплектование и обеспечение сохранности библиотечных фондов библиотек сельских поселений</t>
  </si>
  <si>
    <t xml:space="preserve">1.Большеклочковское сельское поселение </t>
  </si>
  <si>
    <t xml:space="preserve">2.Крапивновское сельское поселение </t>
  </si>
  <si>
    <t xml:space="preserve">3. Морозовское сельское поселение </t>
  </si>
  <si>
    <t>4. Новогорянов-ское сельское поселение</t>
  </si>
  <si>
    <t xml:space="preserve">5. Новолеушин-ское сельское поселение </t>
  </si>
  <si>
    <t>Итого</t>
  </si>
  <si>
    <t xml:space="preserve">Межбюджетные трансферты на исполнение переданных полномочий по организации библиотечного обслуживания населения, комплектование и обеспечение сохранности библиотечных фондов библиотек сельских поселений (Межбюджетные трансферты) </t>
  </si>
  <si>
    <t>2210408110</t>
  </si>
  <si>
    <t>Тейковским муниципальным районом на 2024 год</t>
  </si>
  <si>
    <t>260345</t>
  </si>
  <si>
    <t>24955</t>
  </si>
  <si>
    <t>Обеспечение функционирования модели персонифицированного финансирования дополнительного образования детей  (Иные бюджетные ассигнования)</t>
  </si>
  <si>
    <t xml:space="preserve">Разработка проектно-сметной документации и строительство резервной котельной с. Новое Горяново (Закупка товаров, работ и услуг для обеспечения государственных (муниципальных) нужд) </t>
  </si>
  <si>
    <t>Проведение официальных физкультурно – оздоровительных и спортивных мероприятий  (Предоставление субсидий бюджетным, автономным учреждениям и иным некоммерческим организациям)</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</si>
  <si>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</si>
  <si>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Ежемесячные муниципальные компенсации молодым специалистам    (Социальное обеспечение и иные выплаты населению)</t>
  </si>
  <si>
    <t>Единовременные муниципальные компенсации молодым специалистам    (Социальное обеспечение и иные выплаты населению)</t>
  </si>
  <si>
    <t xml:space="preserve">Проведение официальных физкультурно – оздоровительных и спортивных мероприятий (Закупка товаров, работ и услуг для обеспечения государственных (муниципальных) нужд) </t>
  </si>
  <si>
    <t>Проведение официальных физкультурно – оздоровительных и спортивных мероприятий (Предоставление субсидий бюджетным, автономным учреждениям и иным некоммерческим организациям)</t>
  </si>
  <si>
    <t>Ежемесячные муниципальные компенсации молодым специалистам  (Социальное обеспечение и иные выплаты населению)</t>
  </si>
  <si>
    <t>Единовременные муниципальные компенсации молодым специалистам  (Социальное обеспечение и иные выплаты населению)</t>
  </si>
  <si>
    <t xml:space="preserve">Вносимые изменения </t>
  </si>
  <si>
    <t>Денежная выплата в виде дополнительной стипендии студентам, обучающимся по программам высшего профессионального педагогического образования (бакалавриат), по очной форме обучения на основании заключенных договоров о целевом обучении (Предоставление субсидий бюджетным, автономным учреждениям и иным некоммерческим организациям)</t>
  </si>
  <si>
    <t>Вносимые изменения</t>
  </si>
  <si>
    <t>000 2190000000 0000 000</t>
  </si>
  <si>
    <t xml:space="preserve">  ВОЗВРАТ ОСТАТКОВ СУБСИДИЙ, СУБВЕНЦИЙ И ИНЫХ МЕЖБЮДЖЕТНЫХ ТРАНСФЕРТОВ, ИМЕЮЩИХ ЦЕЛЕВОЕ НАЗНАЧЕНИЕ, ПРОШЛЫХ ЛЕТ</t>
  </si>
  <si>
    <t>000 2190000005 0000 150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</si>
  <si>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</si>
  <si>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040 2196001005 0000 150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</si>
  <si>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</si>
  <si>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040 2194530305 0000 150</t>
  </si>
  <si>
    <t xml:space="preserve">Возврат остатков иных межбюджетных трансфертов на ежемесячное денежное вознаграждение за классное руководство педагогическим работникам госудрственных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районов </t>
  </si>
  <si>
    <t xml:space="preserve">040 2024517905 0000 150
</t>
  </si>
  <si>
    <t xml:space="preserve">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</si>
  <si>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 xml:space="preserve"> 000 2024001400 0000 150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</si>
  <si>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</si>
  <si>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040 2024001405 0000 150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</si>
  <si>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</si>
  <si>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000 1110300000 0000 120</t>
  </si>
  <si>
    <t xml:space="preserve">Проценты,полученные от предоставления бюджетных кредитов внутри страны </t>
  </si>
  <si>
    <t>040 1110305005 0000 120</t>
  </si>
  <si>
    <t xml:space="preserve">Проценты,полученные от предоставления бюджетных кредитов внутри страны за счет средств бюджетов муниципальных районов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</si>
  <si>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</si>
  <si>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</si>
  <si>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214ЕВ51792</t>
  </si>
  <si>
    <t>Основное мероприятие: Региональный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</si>
  <si>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</si>
  <si>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</si>
  <si>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214ЕВ00000</t>
  </si>
  <si>
    <t>28501S1160</t>
  </si>
  <si>
    <t>26201Д0820</t>
  </si>
  <si>
    <t xml:space="preserve">Актуализирование схем теплоснабжения сельских поселений на территории Тейковского муниципального района (Закупка товаров, работ и услуг для обеспечения государственных (муниципальных) нужд) </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</si>
  <si>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(Межбюджетные трансферты) </t>
  </si>
  <si>
    <t>2870120580</t>
  </si>
  <si>
    <t xml:space="preserve">Проведение обследования состояния многоквартирных домов, расположенных на территории Тейковского муниципального района, на предмет возможности или невозможности проведения капитального ремонта домов в целом или признание домов аварийными и подлежащими сносу (Закупка товаров, работ и услуг для обеспечения государственных (муниципальных) нужд) </t>
  </si>
  <si>
    <t xml:space="preserve"> от 13.12.2023 № 40/13</t>
  </si>
  <si>
    <t>Приложение 1</t>
  </si>
  <si>
    <t>от 13.12.2023 № 40/13</t>
  </si>
  <si>
    <t xml:space="preserve">             от 13.12.2023 № 40/13</t>
  </si>
  <si>
    <t xml:space="preserve">                 Приложение 10</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</si>
  <si>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t>
  </si>
  <si>
    <t>Софинансирование расходного обязательства, возникшего в связи с осуществлением органом местного самоуправления муниципального образования Ивановской области полномочия, связанного с предоставлением мер финансовой поддержки товариществам собственников жилья, жилищным, жилищно-строительным кооперативам, созданным в соответствии с  Жилищным кодексом Российской Федерации, юридическим лицам независимо от организационно-правовой формы или индивидуальным предпринимателям, осуществляющим предпринимательскую деятельность по управлению многоквартирными домами на основании лицензии, специализированным некоммерческим организациям, которые осуществляют деятельность, направленную на обеспечение проведения капитального ремонта общего имущества в многоквартирных домах, для обеспечения своевременного проведения капитального ремонта общего имущества в многоквартирных домах в 2024 году  (Иные бюджетные ассигнования)</t>
  </si>
  <si>
    <t xml:space="preserve">Софинансирование расходного обязательства, возникшего в связи с осуществлением органом местного самоуправления муниципального образования Ивановской области полномочия, связанного с предоставлением мер финансовой поддержки товариществам собственников жилья, жилищным, жилищно-строительным кооперативам, созданным в соответствии с  Жилищным кодексом Российской Федерации, юридическим лицам независимо от организационно-правовой формы или индивидуальным предпринимателям, осуществляющим предпринимательскую деятельность по управлению многоквартирными домами на основании лицензии, специализированным некоммерческим организациям, которые осуществляют деятельность, направленную на обеспечение проведения капитального ремонта общего имущества в многоквартирных домах, для обеспечения своевременного проведения капитального ремонта общего имущества в многоквартирных домах в 2024 году (Иные бюджетные ассигнования) </t>
  </si>
  <si>
    <t xml:space="preserve"> от 31.01.2024 № ______</t>
  </si>
  <si>
    <t>от 31.01.2024 №______</t>
  </si>
  <si>
    <t>от 31.01.2024 № ______</t>
  </si>
  <si>
    <t>от 31.01.2024 №_____</t>
  </si>
  <si>
    <t xml:space="preserve">             от 31.01.2024 № ______</t>
  </si>
  <si>
    <t>от 31.01.2024 № 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</si>
</sst>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04"/>
      <scheme val="minor"/>
    </font>
    <font>
      <sz val="14"/>
      <color theme="1"/>
      <name val="Times New Roman"/>
      <family val="1"/>
      <charset val="204"/>
    </font>
    <font>
      <sz val="12"/>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
      <sz val="11"/>
      <color theme="1"/>
      <name val="Times New Roman"/>
      <family val="1"/>
      <charset val="204"/>
    </font>
    <font>
      <b/>
      <sz val="11"/>
      <color theme="1"/>
      <name val="Times New Roman"/>
      <family val="1"/>
      <charset val="204"/>
    </font>
    <font>
      <sz val="10"/>
      <color rgb="FF000000"/>
      <name val="Times New Roman"/>
      <family val="1"/>
      <charset val="204"/>
    </font>
    <font>
      <b/>
      <sz val="10"/>
      <color rgb="FF000000"/>
      <name val="Times New Roman"/>
      <family val="1"/>
      <charset val="204"/>
    </font>
    <font>
      <b/>
      <sz val="11"/>
      <color theme="1"/>
      <name val="Calibri"/>
      <family val="2"/>
      <charset val="204"/>
      <scheme val="minor"/>
    </font>
    <font>
      <b/>
      <sz val="12"/>
      <color rgb="FF000000"/>
      <name val="Times New Roman"/>
      <family val="1"/>
      <charset val="204"/>
    </font>
    <font>
      <b/>
      <sz val="13"/>
      <color theme="1"/>
      <name val="Times New Roman"/>
      <family val="1"/>
      <charset val="204"/>
    </font>
    <font>
      <b/>
      <i/>
      <sz val="12"/>
      <color theme="1"/>
      <name val="Times New Roman"/>
      <family val="1"/>
      <charset val="204"/>
    </font>
    <font>
      <sz val="8"/>
      <color rgb="FF000000"/>
      <name val="Arial Cyr"/>
    </font>
    <font>
      <sz val="13"/>
      <color rgb="FF000000"/>
      <name val="Times New Roman"/>
      <family val="1"/>
      <charset val="204"/>
    </font>
    <font>
      <b/>
      <sz val="10"/>
      <color rgb="FF000000"/>
      <name val="Arial Cyr"/>
    </font>
    <font>
      <sz val="11"/>
      <color rgb="FF000000"/>
      <name val="Times New Roman"/>
      <family val="1"/>
      <charset val="204"/>
    </font>
    <font>
      <b/>
      <sz val="11"/>
      <color rgb="FF000000"/>
      <name val="Times New Roman"/>
      <family val="1"/>
      <charset val="204"/>
    </font>
    <font>
      <sz val="10"/>
      <color rgb="FF333333"/>
      <name val="Times New Roman"/>
      <family val="1"/>
      <charset val="204"/>
    </font>
    <font>
      <sz val="12"/>
      <color rgb="FF000000"/>
      <name val="Times New Roman"/>
      <family val="1"/>
      <charset val="204"/>
    </font>
    <font>
      <i/>
      <sz val="10"/>
      <color theme="1"/>
      <name val="Times New Roman"/>
      <family val="1"/>
      <charset val="204"/>
    </font>
    <font>
      <sz val="8"/>
      <color rgb="FF000000"/>
      <name val="Arial"/>
      <family val="2"/>
      <charset val="204"/>
    </font>
    <font>
      <b/>
      <sz val="10"/>
      <name val="Times New Roman"/>
      <family val="1"/>
      <charset val="204"/>
    </font>
    <font>
      <b/>
      <sz val="11"/>
      <name val="Times New Roman"/>
      <family val="1"/>
      <charset val="204"/>
    </font>
    <font>
      <sz val="10"/>
      <name val="Times New Roman"/>
      <family val="1"/>
      <charset val="204"/>
    </font>
    <font>
      <sz val="11"/>
      <name val="Times New Roman"/>
      <family val="1"/>
      <charset val="204"/>
    </font>
    <font>
      <sz val="10"/>
      <color indexed="8"/>
      <name val="Times New Roman"/>
      <family val="1"/>
      <charset val="204"/>
    </font>
  </fonts>
  <fills count="3">
    <fill>
      <patternFill patternType="none"/>
    </fill>
    <fill>
      <patternFill patternType="gray125"/>
    </fill>
    <fill>
      <patternFill patternType="solid">
        <fgColor rgb="FFFFFF99"/>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8">
    <xf numFmtId="0" fontId="0" fillId="0" borderId="0"/>
    <xf numFmtId="0" fontId="14" fillId="0" borderId="16">
      <alignment horizontal="left" wrapText="1" indent="2"/>
    </xf>
    <xf numFmtId="49" fontId="14" fillId="0" borderId="17">
      <alignment horizontal="center"/>
    </xf>
    <xf numFmtId="0" fontId="14" fillId="0" borderId="16">
      <alignment horizontal="left" wrapText="1" indent="2"/>
    </xf>
    <xf numFmtId="49" fontId="14" fillId="0" borderId="17">
      <alignment horizontal="center"/>
    </xf>
    <xf numFmtId="4" fontId="16" fillId="2" borderId="18">
      <alignment horizontal="right" vertical="top" shrinkToFit="1"/>
    </xf>
    <xf numFmtId="49" fontId="22" fillId="0" borderId="18">
      <alignment horizontal="center"/>
    </xf>
    <xf numFmtId="0" fontId="22" fillId="0" borderId="19">
      <alignment horizontal="left" wrapText="1" indent="2"/>
    </xf>
  </cellStyleXfs>
  <cellXfs count="276">
    <xf numFmtId="0" fontId="0" fillId="0" borderId="0" xfId="0"/>
    <xf numFmtId="0" fontId="2" fillId="0" borderId="0" xfId="0" applyFont="1" applyAlignment="1">
      <alignment horizontal="right" indent="15"/>
    </xf>
    <xf numFmtId="0" fontId="13" fillId="0" borderId="0" xfId="0" applyFont="1" applyAlignment="1">
      <alignment horizontal="center"/>
    </xf>
    <xf numFmtId="0" fontId="13" fillId="0" borderId="0" xfId="0" applyFont="1" applyAlignment="1">
      <alignment horizontal="right"/>
    </xf>
    <xf numFmtId="0" fontId="2" fillId="0" borderId="0" xfId="0" applyFont="1" applyAlignment="1">
      <alignment horizontal="right" wrapText="1"/>
    </xf>
    <xf numFmtId="4" fontId="17" fillId="0" borderId="1" xfId="0" applyNumberFormat="1" applyFont="1" applyBorder="1" applyAlignment="1">
      <alignment horizontal="center" vertical="top" wrapText="1"/>
    </xf>
    <xf numFmtId="0" fontId="2" fillId="0" borderId="0" xfId="0" applyFont="1"/>
    <xf numFmtId="0" fontId="4" fillId="0" borderId="0" xfId="0" applyFont="1"/>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1" fontId="5" fillId="0" borderId="1" xfId="0" applyNumberFormat="1" applyFont="1" applyBorder="1" applyAlignment="1">
      <alignment horizontal="center" vertical="top" wrapText="1"/>
    </xf>
    <xf numFmtId="0" fontId="5" fillId="0" borderId="1" xfId="0" applyFont="1" applyBorder="1" applyAlignment="1">
      <alignment vertical="top" wrapText="1"/>
    </xf>
    <xf numFmtId="4" fontId="7"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4" fillId="0" borderId="1" xfId="0" applyFont="1" applyBorder="1" applyAlignment="1">
      <alignment vertical="top" wrapText="1"/>
    </xf>
    <xf numFmtId="4" fontId="6" fillId="0" borderId="1" xfId="0" applyNumberFormat="1" applyFont="1" applyBorder="1" applyAlignment="1">
      <alignment horizontal="center" vertical="top" wrapText="1"/>
    </xf>
    <xf numFmtId="49" fontId="8" fillId="0" borderId="1" xfId="4" applyFont="1" applyBorder="1" applyAlignment="1">
      <alignment horizontal="center" vertical="top"/>
    </xf>
    <xf numFmtId="0" fontId="8" fillId="0" borderId="1" xfId="3" applyFont="1" applyBorder="1" applyAlignment="1">
      <alignment vertical="top" wrapText="1"/>
    </xf>
    <xf numFmtId="0" fontId="4" fillId="0" borderId="1" xfId="0" applyFont="1" applyBorder="1" applyAlignment="1">
      <alignment horizontal="center" vertical="top" wrapText="1"/>
    </xf>
    <xf numFmtId="0" fontId="19" fillId="0" borderId="0" xfId="0" applyFont="1" applyAlignment="1">
      <alignment vertical="top" wrapText="1"/>
    </xf>
    <xf numFmtId="0" fontId="19" fillId="0" borderId="1" xfId="0" applyFont="1" applyBorder="1" applyAlignment="1">
      <alignment horizontal="center"/>
    </xf>
    <xf numFmtId="0" fontId="19" fillId="0" borderId="1" xfId="0" applyFont="1" applyBorder="1" applyAlignment="1">
      <alignment vertical="top" wrapText="1"/>
    </xf>
    <xf numFmtId="49" fontId="4" fillId="0" borderId="2" xfId="0" applyNumberFormat="1" applyFont="1" applyBorder="1" applyAlignment="1">
      <alignment vertical="top" wrapText="1"/>
    </xf>
    <xf numFmtId="0" fontId="4" fillId="0" borderId="2" xfId="0" applyFont="1" applyBorder="1" applyAlignment="1">
      <alignment vertical="top" wrapText="1"/>
    </xf>
    <xf numFmtId="4" fontId="17" fillId="0" borderId="1" xfId="5" applyFont="1" applyFill="1" applyBorder="1" applyAlignment="1">
      <alignment horizontal="center" vertical="top" shrinkToFit="1"/>
    </xf>
    <xf numFmtId="49" fontId="4" fillId="0" borderId="1" xfId="0" applyNumberFormat="1" applyFont="1" applyBorder="1" applyAlignment="1">
      <alignment horizontal="center" vertical="top" wrapText="1"/>
    </xf>
    <xf numFmtId="0" fontId="6" fillId="0" borderId="1" xfId="0" applyFont="1" applyBorder="1" applyAlignment="1">
      <alignment vertical="top" wrapText="1"/>
    </xf>
    <xf numFmtId="49" fontId="8" fillId="0" borderId="1" xfId="4" applyFont="1" applyBorder="1">
      <alignment horizontal="center"/>
    </xf>
    <xf numFmtId="49" fontId="5" fillId="0" borderId="1" xfId="0" applyNumberFormat="1" applyFont="1" applyBorder="1" applyAlignment="1">
      <alignment horizontal="center" vertical="top" wrapText="1"/>
    </xf>
    <xf numFmtId="49" fontId="8" fillId="0" borderId="1" xfId="6" applyFont="1" applyBorder="1" applyAlignment="1">
      <alignment horizontal="center" vertical="top"/>
    </xf>
    <xf numFmtId="0" fontId="8" fillId="0" borderId="1" xfId="7" applyFont="1" applyBorder="1" applyAlignment="1">
      <alignment vertical="top" wrapText="1"/>
    </xf>
    <xf numFmtId="0" fontId="8" fillId="0" borderId="1" xfId="3" applyFont="1" applyBorder="1" applyAlignment="1">
      <alignment horizontal="left" vertical="top" wrapText="1"/>
    </xf>
    <xf numFmtId="49" fontId="19" fillId="0" borderId="1" xfId="0" applyNumberFormat="1" applyFont="1" applyBorder="1" applyAlignment="1">
      <alignment horizontal="center" vertical="top"/>
    </xf>
    <xf numFmtId="0" fontId="4" fillId="0" borderId="1" xfId="0" applyFont="1" applyBorder="1" applyAlignment="1">
      <alignment horizontal="center" vertical="top"/>
    </xf>
    <xf numFmtId="0" fontId="4" fillId="0" borderId="1" xfId="0" applyFont="1" applyBorder="1" applyAlignment="1">
      <alignment horizontal="justify" wrapText="1"/>
    </xf>
    <xf numFmtId="49" fontId="4" fillId="0" borderId="2" xfId="0" applyNumberFormat="1" applyFont="1" applyBorder="1" applyAlignment="1">
      <alignment horizontal="center" vertical="top" wrapText="1"/>
    </xf>
    <xf numFmtId="0" fontId="4" fillId="0" borderId="2" xfId="0" applyFont="1" applyBorder="1" applyAlignment="1">
      <alignment horizontal="justify" vertical="top" wrapText="1"/>
    </xf>
    <xf numFmtId="0" fontId="4" fillId="0" borderId="1" xfId="0" applyFont="1" applyBorder="1" applyAlignment="1">
      <alignment horizontal="left" vertical="top" wrapText="1"/>
    </xf>
    <xf numFmtId="49" fontId="8" fillId="0" borderId="1" xfId="0" applyNumberFormat="1" applyFont="1" applyBorder="1" applyAlignment="1">
      <alignment horizontal="center" vertical="top" wrapText="1"/>
    </xf>
    <xf numFmtId="0" fontId="8" fillId="0" borderId="1" xfId="0" applyFont="1" applyBorder="1" applyAlignment="1">
      <alignment horizontal="justify" vertical="top" wrapText="1"/>
    </xf>
    <xf numFmtId="0" fontId="9" fillId="0" borderId="1" xfId="3" applyFont="1" applyBorder="1" applyAlignment="1">
      <alignment vertical="top" wrapText="1"/>
    </xf>
    <xf numFmtId="0" fontId="8" fillId="0" borderId="1" xfId="0" applyFont="1" applyBorder="1" applyAlignment="1">
      <alignment horizontal="center" vertical="top" wrapText="1"/>
    </xf>
    <xf numFmtId="49" fontId="9" fillId="0" borderId="1" xfId="4" applyFont="1" applyBorder="1" applyAlignment="1">
      <alignment horizontal="center" vertical="top"/>
    </xf>
    <xf numFmtId="0" fontId="9" fillId="0" borderId="1" xfId="3" applyFont="1" applyBorder="1" applyAlignment="1">
      <alignment horizontal="left" vertical="top" wrapText="1"/>
    </xf>
    <xf numFmtId="0" fontId="4" fillId="0" borderId="3" xfId="0" applyFont="1" applyBorder="1" applyAlignment="1">
      <alignment horizontal="center" wrapText="1"/>
    </xf>
    <xf numFmtId="0" fontId="5" fillId="0" borderId="3" xfId="0" applyFont="1" applyBorder="1" applyAlignment="1">
      <alignment vertical="top" wrapText="1"/>
    </xf>
    <xf numFmtId="0" fontId="23" fillId="0" borderId="1" xfId="0" applyFont="1" applyBorder="1" applyAlignment="1">
      <alignment horizontal="center" vertical="top" wrapText="1"/>
    </xf>
    <xf numFmtId="1" fontId="23" fillId="0" borderId="1" xfId="0" applyNumberFormat="1" applyFont="1" applyBorder="1" applyAlignment="1">
      <alignment horizontal="center" vertical="top" wrapText="1"/>
    </xf>
    <xf numFmtId="0" fontId="23" fillId="0" borderId="1" xfId="0" applyFont="1" applyBorder="1" applyAlignment="1">
      <alignment vertical="top" wrapText="1"/>
    </xf>
    <xf numFmtId="4" fontId="24" fillId="0" borderId="1" xfId="0" applyNumberFormat="1" applyFont="1" applyBorder="1" applyAlignment="1">
      <alignment horizontal="center" vertical="top" wrapText="1"/>
    </xf>
    <xf numFmtId="1" fontId="25" fillId="0" borderId="1" xfId="0" applyNumberFormat="1" applyFont="1" applyBorder="1" applyAlignment="1">
      <alignment horizontal="center" vertical="top" wrapText="1"/>
    </xf>
    <xf numFmtId="0" fontId="25" fillId="0" borderId="1" xfId="0" applyFont="1" applyBorder="1" applyAlignment="1">
      <alignment vertical="top" wrapText="1"/>
    </xf>
    <xf numFmtId="4" fontId="26" fillId="0" borderId="1" xfId="0" applyNumberFormat="1" applyFont="1" applyBorder="1" applyAlignment="1">
      <alignment horizontal="center" vertical="top" wrapText="1"/>
    </xf>
    <xf numFmtId="49" fontId="25" fillId="0" borderId="1" xfId="4" applyFont="1" applyBorder="1" applyAlignment="1">
      <alignment horizontal="center" vertical="top"/>
    </xf>
    <xf numFmtId="0" fontId="25" fillId="0" borderId="1" xfId="3" applyFont="1" applyBorder="1" applyAlignment="1">
      <alignment vertical="top" wrapText="1"/>
    </xf>
    <xf numFmtId="0" fontId="25" fillId="0" borderId="1" xfId="0" applyFont="1" applyBorder="1" applyAlignment="1">
      <alignment horizontal="center" vertical="top" wrapText="1"/>
    </xf>
    <xf numFmtId="0" fontId="25" fillId="0" borderId="1" xfId="0" applyFont="1" applyBorder="1" applyAlignment="1">
      <alignment horizontal="center" vertical="top"/>
    </xf>
    <xf numFmtId="49" fontId="25" fillId="0" borderId="2" xfId="0" applyNumberFormat="1" applyFont="1" applyBorder="1" applyAlignment="1">
      <alignment horizontal="center" vertical="top" wrapText="1"/>
    </xf>
    <xf numFmtId="0" fontId="25" fillId="0" borderId="2" xfId="0" applyFont="1" applyBorder="1" applyAlignment="1">
      <alignment vertical="top" wrapText="1"/>
    </xf>
    <xf numFmtId="4" fontId="26" fillId="0" borderId="1" xfId="5" applyFont="1" applyFill="1" applyBorder="1" applyAlignment="1">
      <alignment horizontal="center" vertical="top" shrinkToFit="1"/>
    </xf>
    <xf numFmtId="49" fontId="25" fillId="0" borderId="1" xfId="0" applyNumberFormat="1" applyFont="1" applyBorder="1" applyAlignment="1">
      <alignment horizontal="center" vertical="top" wrapText="1"/>
    </xf>
    <xf numFmtId="0" fontId="26" fillId="0" borderId="1" xfId="0" applyFont="1" applyBorder="1" applyAlignment="1">
      <alignment vertical="top" wrapText="1"/>
    </xf>
    <xf numFmtId="49" fontId="23" fillId="0" borderId="1" xfId="0" applyNumberFormat="1" applyFont="1" applyBorder="1" applyAlignment="1">
      <alignment horizontal="center" vertical="top" wrapText="1"/>
    </xf>
    <xf numFmtId="49" fontId="25" fillId="0" borderId="1" xfId="6" applyFont="1" applyBorder="1" applyAlignment="1">
      <alignment horizontal="center" vertical="top"/>
    </xf>
    <xf numFmtId="0" fontId="25" fillId="0" borderId="1" xfId="7" applyFont="1" applyBorder="1" applyAlignment="1">
      <alignment vertical="top" wrapText="1"/>
    </xf>
    <xf numFmtId="0" fontId="25" fillId="0" borderId="1" xfId="3" applyFont="1" applyBorder="1" applyAlignment="1">
      <alignment horizontal="left" vertical="top" wrapText="1"/>
    </xf>
    <xf numFmtId="49" fontId="25" fillId="0" borderId="1" xfId="0" applyNumberFormat="1" applyFont="1" applyBorder="1" applyAlignment="1">
      <alignment horizontal="center" vertical="top"/>
    </xf>
    <xf numFmtId="0" fontId="25" fillId="0" borderId="1" xfId="0" applyFont="1" applyBorder="1" applyAlignment="1">
      <alignment horizontal="justify" wrapText="1"/>
    </xf>
    <xf numFmtId="0" fontId="25" fillId="0" borderId="2" xfId="0" applyFont="1" applyBorder="1" applyAlignment="1">
      <alignment horizontal="justify" vertical="top" wrapText="1"/>
    </xf>
    <xf numFmtId="0" fontId="25" fillId="0" borderId="1" xfId="0" applyFont="1" applyBorder="1" applyAlignment="1">
      <alignment horizontal="left" vertical="top" wrapText="1"/>
    </xf>
    <xf numFmtId="0" fontId="25" fillId="0" borderId="1" xfId="0" applyFont="1" applyBorder="1" applyAlignment="1">
      <alignment horizontal="justify" vertical="top" wrapText="1"/>
    </xf>
    <xf numFmtId="0" fontId="23" fillId="0" borderId="1" xfId="3" applyFont="1" applyBorder="1" applyAlignment="1">
      <alignment vertical="top" wrapText="1"/>
    </xf>
    <xf numFmtId="49" fontId="25" fillId="0" borderId="1" xfId="4" applyFont="1" applyBorder="1">
      <alignment horizontal="center"/>
    </xf>
    <xf numFmtId="0" fontId="25" fillId="0" borderId="3" xfId="0" applyFont="1" applyBorder="1" applyAlignment="1">
      <alignment horizontal="center" wrapText="1"/>
    </xf>
    <xf numFmtId="0" fontId="23" fillId="0" borderId="3" xfId="0" applyFont="1" applyBorder="1" applyAlignment="1">
      <alignment vertical="top" wrapText="1"/>
    </xf>
    <xf numFmtId="0" fontId="0" fillId="0" borderId="0" xfId="0" applyAlignment="1">
      <alignment wrapText="1"/>
    </xf>
    <xf numFmtId="0" fontId="8" fillId="0" borderId="9" xfId="0" applyFont="1" applyBorder="1" applyAlignment="1">
      <alignment vertical="top" wrapText="1"/>
    </xf>
    <xf numFmtId="4" fontId="17" fillId="0" borderId="3" xfId="0" applyNumberFormat="1" applyFont="1" applyBorder="1" applyAlignment="1">
      <alignment horizontal="center" vertical="top" wrapText="1"/>
    </xf>
    <xf numFmtId="0" fontId="5" fillId="0" borderId="11" xfId="0" applyFont="1" applyBorder="1" applyAlignment="1">
      <alignment horizontal="justify" vertical="top" wrapText="1"/>
    </xf>
    <xf numFmtId="4" fontId="18" fillId="0" borderId="3" xfId="0" applyNumberFormat="1" applyFont="1" applyBorder="1" applyAlignment="1">
      <alignment horizontal="center" vertical="top" wrapText="1"/>
    </xf>
    <xf numFmtId="0" fontId="5" fillId="0" borderId="1" xfId="0" applyFont="1" applyBorder="1" applyAlignment="1">
      <alignment horizontal="justify" vertical="top" wrapText="1"/>
    </xf>
    <xf numFmtId="0" fontId="4" fillId="0" borderId="1" xfId="0" applyFont="1" applyBorder="1" applyAlignment="1">
      <alignment horizontal="justify" vertical="top" wrapText="1"/>
    </xf>
    <xf numFmtId="0" fontId="20" fillId="0" borderId="0" xfId="0" applyFont="1" applyAlignment="1">
      <alignment horizontal="right" wrapText="1"/>
    </xf>
    <xf numFmtId="0" fontId="9" fillId="0" borderId="1" xfId="0" applyFont="1" applyBorder="1" applyAlignment="1">
      <alignment horizontal="center" vertical="top" wrapText="1"/>
    </xf>
    <xf numFmtId="0" fontId="9" fillId="0" borderId="1" xfId="0" applyFont="1" applyBorder="1" applyAlignment="1">
      <alignment horizontal="justify" vertical="top" wrapText="1"/>
    </xf>
    <xf numFmtId="4" fontId="18" fillId="0" borderId="1" xfId="0" applyNumberFormat="1" applyFont="1" applyBorder="1" applyAlignment="1">
      <alignment horizontal="center" vertical="top" wrapText="1"/>
    </xf>
    <xf numFmtId="4" fontId="17" fillId="0" borderId="1" xfId="0" applyNumberFormat="1" applyFont="1" applyBorder="1" applyAlignment="1">
      <alignment horizontal="center" vertical="top"/>
    </xf>
    <xf numFmtId="0" fontId="4" fillId="0" borderId="1" xfId="0" applyFont="1" applyBorder="1" applyAlignment="1">
      <alignment wrapText="1"/>
    </xf>
    <xf numFmtId="0" fontId="8" fillId="0" borderId="9" xfId="0" applyFont="1" applyBorder="1" applyAlignment="1">
      <alignment horizontal="center" vertical="top" wrapText="1"/>
    </xf>
    <xf numFmtId="4" fontId="6" fillId="0" borderId="1" xfId="0" applyNumberFormat="1" applyFont="1" applyBorder="1" applyAlignment="1">
      <alignment horizontal="center" vertical="top"/>
    </xf>
    <xf numFmtId="0" fontId="8" fillId="0" borderId="1" xfId="0" applyFont="1" applyBorder="1" applyAlignment="1">
      <alignment vertical="top" wrapText="1"/>
    </xf>
    <xf numFmtId="0" fontId="4" fillId="0" borderId="1" xfId="0" applyFont="1" applyBorder="1" applyAlignment="1">
      <alignment horizontal="justify"/>
    </xf>
    <xf numFmtId="0" fontId="8" fillId="0" borderId="1" xfId="0" applyFont="1" applyBorder="1" applyAlignment="1">
      <alignment horizontal="justify" vertical="top"/>
    </xf>
    <xf numFmtId="0" fontId="8" fillId="0" borderId="1" xfId="0" applyFont="1" applyBorder="1" applyAlignment="1">
      <alignment horizontal="left" vertical="top" wrapText="1"/>
    </xf>
    <xf numFmtId="0" fontId="1" fillId="0" borderId="0" xfId="0" applyFont="1" applyAlignment="1">
      <alignment horizontal="right" indent="15"/>
    </xf>
    <xf numFmtId="49" fontId="7" fillId="0" borderId="1"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4" fontId="6" fillId="0" borderId="1" xfId="0" applyNumberFormat="1" applyFont="1" applyBorder="1" applyAlignment="1">
      <alignment horizontal="center"/>
    </xf>
    <xf numFmtId="4" fontId="6" fillId="0" borderId="2" xfId="0" applyNumberFormat="1" applyFont="1" applyBorder="1" applyAlignment="1">
      <alignment horizontal="center" vertical="top"/>
    </xf>
    <xf numFmtId="49" fontId="6" fillId="0" borderId="2" xfId="0" applyNumberFormat="1" applyFont="1" applyBorder="1" applyAlignment="1">
      <alignment horizontal="center" vertical="top" wrapText="1"/>
    </xf>
    <xf numFmtId="4" fontId="6" fillId="0" borderId="1" xfId="0" applyNumberFormat="1" applyFont="1" applyBorder="1" applyAlignment="1">
      <alignment horizontal="center" vertical="center"/>
    </xf>
    <xf numFmtId="0" fontId="6" fillId="0" borderId="0" xfId="0" applyFont="1" applyAlignment="1">
      <alignment wrapText="1"/>
    </xf>
    <xf numFmtId="49" fontId="9" fillId="0" borderId="1" xfId="0" applyNumberFormat="1" applyFont="1" applyBorder="1" applyAlignment="1">
      <alignment horizontal="center" vertical="top" wrapText="1"/>
    </xf>
    <xf numFmtId="49" fontId="8" fillId="0" borderId="1" xfId="0" applyNumberFormat="1" applyFont="1" applyBorder="1" applyAlignment="1">
      <alignment vertical="top" wrapText="1"/>
    </xf>
    <xf numFmtId="4" fontId="18" fillId="0" borderId="1" xfId="0" applyNumberFormat="1" applyFont="1"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0" fillId="0" borderId="1" xfId="0" applyBorder="1"/>
    <xf numFmtId="0" fontId="6" fillId="0" borderId="1" xfId="0" applyFont="1" applyBorder="1" applyAlignment="1">
      <alignment horizontal="left" vertical="top" wrapText="1"/>
    </xf>
    <xf numFmtId="1" fontId="6" fillId="0" borderId="1" xfId="0" applyNumberFormat="1" applyFont="1" applyBorder="1" applyAlignment="1">
      <alignment horizontal="center" vertical="top" wrapText="1"/>
    </xf>
    <xf numFmtId="0" fontId="7" fillId="0" borderId="3" xfId="0" applyFont="1" applyBorder="1"/>
    <xf numFmtId="2" fontId="5" fillId="0" borderId="1" xfId="0" applyNumberFormat="1" applyFont="1" applyBorder="1" applyAlignment="1">
      <alignment horizontal="center"/>
    </xf>
    <xf numFmtId="2" fontId="0" fillId="0" borderId="0" xfId="0" applyNumberFormat="1"/>
    <xf numFmtId="0" fontId="25" fillId="0" borderId="12" xfId="0" applyFont="1" applyBorder="1" applyAlignment="1">
      <alignment vertical="top" wrapText="1"/>
    </xf>
    <xf numFmtId="0" fontId="11" fillId="0" borderId="0" xfId="0" applyFont="1" applyAlignment="1">
      <alignment horizontal="center" wrapText="1"/>
    </xf>
    <xf numFmtId="0" fontId="0" fillId="0" borderId="9" xfId="0" applyBorder="1"/>
    <xf numFmtId="0" fontId="6" fillId="0" borderId="9" xfId="0" applyFont="1" applyBorder="1" applyAlignment="1">
      <alignment horizontal="center" vertical="top"/>
    </xf>
    <xf numFmtId="0" fontId="6" fillId="0" borderId="1" xfId="0" applyFont="1" applyBorder="1" applyAlignment="1">
      <alignment horizontal="center"/>
    </xf>
    <xf numFmtId="2" fontId="5" fillId="0" borderId="9" xfId="0" applyNumberFormat="1" applyFont="1" applyBorder="1" applyAlignment="1">
      <alignment horizontal="center"/>
    </xf>
    <xf numFmtId="0" fontId="4" fillId="0" borderId="14" xfId="0" applyFont="1" applyBorder="1" applyAlignment="1">
      <alignment vertical="top" wrapText="1"/>
    </xf>
    <xf numFmtId="4" fontId="0" fillId="0" borderId="0" xfId="0" applyNumberFormat="1"/>
    <xf numFmtId="4" fontId="17" fillId="0" borderId="1" xfId="5" applyFont="1" applyFill="1" applyBorder="1" applyAlignment="1">
      <alignment horizontal="center" vertical="top" shrinkToFit="1"/>
    </xf>
    <xf numFmtId="0" fontId="2" fillId="0" borderId="0" xfId="0" applyFont="1" applyAlignment="1">
      <alignment horizontal="right" wrapText="1"/>
    </xf>
    <xf numFmtId="0" fontId="2" fillId="0" borderId="0" xfId="0" applyFont="1" applyAlignment="1">
      <alignment horizontal="right" wrapText="1" shrinkToFit="1"/>
    </xf>
    <xf numFmtId="0" fontId="4" fillId="0" borderId="6" xfId="0" applyFont="1" applyBorder="1" applyAlignment="1">
      <alignment horizontal="right"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4" fontId="6" fillId="0" borderId="1" xfId="0" applyNumberFormat="1" applyFont="1" applyBorder="1" applyAlignment="1">
      <alignment horizontal="center" vertical="top"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1" fontId="4" fillId="0" borderId="1" xfId="0" applyNumberFormat="1" applyFont="1" applyBorder="1" applyAlignment="1">
      <alignment horizontal="center" vertical="top" wrapText="1"/>
    </xf>
    <xf numFmtId="0" fontId="7" fillId="0" borderId="0" xfId="0" applyFont="1" applyAlignment="1">
      <alignment horizontal="center" wrapText="1"/>
    </xf>
    <xf numFmtId="0" fontId="3" fillId="0" borderId="0" xfId="0" applyFont="1" applyAlignment="1">
      <alignment horizontal="center" wrapText="1"/>
    </xf>
    <xf numFmtId="0" fontId="10" fillId="0" borderId="0" xfId="0" applyFont="1" applyAlignment="1">
      <alignment horizont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0" xfId="0" applyFont="1" applyAlignment="1">
      <alignment horizontal="center" wrapText="1"/>
    </xf>
    <xf numFmtId="0" fontId="5" fillId="0" borderId="1" xfId="0" applyFont="1" applyBorder="1" applyAlignment="1">
      <alignment horizontal="center" vertical="top" wrapText="1"/>
    </xf>
    <xf numFmtId="49" fontId="25" fillId="0" borderId="1" xfId="0" applyNumberFormat="1" applyFont="1" applyBorder="1" applyAlignment="1">
      <alignment horizontal="center" vertical="top" wrapText="1"/>
    </xf>
    <xf numFmtId="0" fontId="25" fillId="0" borderId="1" xfId="0" applyFont="1" applyBorder="1" applyAlignment="1">
      <alignment vertical="top" wrapText="1"/>
    </xf>
    <xf numFmtId="4" fontId="26" fillId="0" borderId="1" xfId="5" applyFont="1" applyFill="1" applyBorder="1" applyAlignment="1">
      <alignment horizontal="center" vertical="top" shrinkToFit="1"/>
    </xf>
    <xf numFmtId="4" fontId="26" fillId="0" borderId="1" xfId="0" applyNumberFormat="1" applyFont="1" applyBorder="1" applyAlignment="1">
      <alignment horizontal="center" vertical="top" wrapText="1"/>
    </xf>
    <xf numFmtId="1" fontId="25" fillId="0" borderId="1" xfId="0" applyNumberFormat="1" applyFont="1" applyBorder="1" applyAlignment="1">
      <alignment horizontal="center" vertical="top" wrapText="1"/>
    </xf>
    <xf numFmtId="0" fontId="23" fillId="0" borderId="1" xfId="0" applyFont="1" applyBorder="1" applyAlignment="1">
      <alignment horizontal="center" vertical="top" wrapText="1"/>
    </xf>
    <xf numFmtId="0" fontId="23" fillId="0" borderId="9" xfId="0" applyFont="1" applyBorder="1" applyAlignment="1">
      <alignment horizontal="center" vertical="center" wrapText="1"/>
    </xf>
    <xf numFmtId="0" fontId="23" fillId="0" borderId="4" xfId="0" applyFont="1" applyBorder="1" applyAlignment="1">
      <alignment horizontal="center" vertical="center" wrapText="1"/>
    </xf>
    <xf numFmtId="0" fontId="2" fillId="0" borderId="0" xfId="0" applyFont="1" applyAlignment="1">
      <alignment wrapText="1"/>
    </xf>
    <xf numFmtId="0" fontId="5" fillId="0" borderId="9" xfId="0" applyFont="1" applyBorder="1" applyAlignment="1">
      <alignment horizontal="justify" vertical="top" wrapText="1"/>
    </xf>
    <xf numFmtId="2" fontId="18" fillId="0" borderId="2" xfId="0" applyNumberFormat="1" applyFont="1" applyBorder="1" applyAlignment="1">
      <alignment horizontal="center" vertical="top" wrapText="1"/>
    </xf>
    <xf numFmtId="2" fontId="18" fillId="0" borderId="3" xfId="0" applyNumberFormat="1" applyFont="1" applyBorder="1" applyAlignment="1">
      <alignment horizontal="center" vertical="top" wrapText="1"/>
    </xf>
    <xf numFmtId="2" fontId="18" fillId="0" borderId="1" xfId="0" applyNumberFormat="1" applyFont="1" applyBorder="1" applyAlignment="1">
      <alignment horizontal="center" vertical="top" wrapText="1"/>
    </xf>
    <xf numFmtId="0" fontId="0" fillId="0" borderId="0" xfId="0" applyAlignment="1">
      <alignment wrapText="1"/>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4" fillId="0" borderId="8"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9" xfId="0" applyFont="1" applyBorder="1" applyAlignment="1">
      <alignment horizontal="justify" vertical="top" wrapText="1"/>
    </xf>
    <xf numFmtId="4" fontId="17" fillId="0" borderId="2" xfId="0" applyNumberFormat="1" applyFont="1" applyBorder="1" applyAlignment="1">
      <alignment horizontal="center" vertical="top" wrapText="1"/>
    </xf>
    <xf numFmtId="4" fontId="17" fillId="0" borderId="3" xfId="0" applyNumberFormat="1" applyFont="1" applyBorder="1" applyAlignment="1">
      <alignment horizontal="center" vertical="top" wrapText="1"/>
    </xf>
    <xf numFmtId="0" fontId="4" fillId="0" borderId="10" xfId="0" applyFont="1" applyBorder="1" applyAlignment="1">
      <alignment horizontal="justify" vertical="top" wrapText="1"/>
    </xf>
    <xf numFmtId="0" fontId="4" fillId="0" borderId="11" xfId="0" applyFont="1" applyBorder="1" applyAlignment="1">
      <alignment horizontal="justify" vertical="top" wrapText="1"/>
    </xf>
    <xf numFmtId="0" fontId="8" fillId="0" borderId="1" xfId="0" applyFont="1" applyBorder="1" applyAlignment="1">
      <alignment horizontal="justify"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8" fillId="0" borderId="9" xfId="0" applyFont="1" applyBorder="1" applyAlignment="1">
      <alignment horizontal="center" vertical="top" wrapText="1"/>
    </xf>
    <xf numFmtId="0" fontId="8" fillId="0" borderId="4" xfId="0" applyFont="1" applyBorder="1" applyAlignment="1">
      <alignment horizontal="center" vertical="top" wrapText="1"/>
    </xf>
    <xf numFmtId="0" fontId="11" fillId="0" borderId="0" xfId="0" applyFont="1" applyAlignment="1">
      <alignment horizontal="center" wrapText="1"/>
    </xf>
    <xf numFmtId="0" fontId="15" fillId="0" borderId="0" xfId="0" applyFont="1" applyAlignment="1">
      <alignment horizontal="right" wrapText="1"/>
    </xf>
    <xf numFmtId="0" fontId="4" fillId="0" borderId="9" xfId="0" applyFont="1" applyBorder="1" applyAlignment="1">
      <alignment horizontal="center" vertical="top" wrapText="1"/>
    </xf>
    <xf numFmtId="0" fontId="4" fillId="0" borderId="4" xfId="0" applyFont="1" applyBorder="1" applyAlignment="1">
      <alignment horizontal="center" vertical="top" wrapText="1"/>
    </xf>
    <xf numFmtId="49" fontId="4" fillId="0" borderId="9"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0" fontId="20" fillId="0" borderId="0" xfId="0" applyFont="1" applyAlignment="1">
      <alignment horizontal="right"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 fontId="17" fillId="0" borderId="1" xfId="0" applyNumberFormat="1" applyFont="1" applyBorder="1" applyAlignment="1">
      <alignment horizontal="center" vertical="top" wrapText="1"/>
    </xf>
    <xf numFmtId="4" fontId="17" fillId="0" borderId="9" xfId="0" applyNumberFormat="1" applyFont="1" applyBorder="1" applyAlignment="1">
      <alignment horizontal="center" vertical="top" wrapText="1"/>
    </xf>
    <xf numFmtId="4" fontId="17" fillId="0" borderId="4" xfId="0" applyNumberFormat="1" applyFont="1" applyBorder="1" applyAlignment="1">
      <alignment horizontal="center" vertical="top" wrapText="1"/>
    </xf>
    <xf numFmtId="4" fontId="18" fillId="0" borderId="1" xfId="0" applyNumberFormat="1" applyFont="1" applyBorder="1" applyAlignment="1">
      <alignment horizontal="center" vertical="top" wrapText="1"/>
    </xf>
    <xf numFmtId="4" fontId="17" fillId="0" borderId="1" xfId="0" applyNumberFormat="1" applyFont="1" applyBorder="1" applyAlignment="1">
      <alignment horizontal="center" vertical="top"/>
    </xf>
    <xf numFmtId="0" fontId="9" fillId="0" borderId="1" xfId="0" applyFont="1" applyBorder="1" applyAlignment="1">
      <alignment horizontal="center" wrapText="1"/>
    </xf>
    <xf numFmtId="4" fontId="17" fillId="0" borderId="9" xfId="0" applyNumberFormat="1" applyFont="1" applyBorder="1" applyAlignment="1">
      <alignment horizontal="center" vertical="top"/>
    </xf>
    <xf numFmtId="4" fontId="17" fillId="0" borderId="4" xfId="0" applyNumberFormat="1" applyFont="1" applyBorder="1" applyAlignment="1">
      <alignment horizontal="center" vertical="top"/>
    </xf>
    <xf numFmtId="49" fontId="6"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6" xfId="0" applyFont="1" applyBorder="1" applyAlignment="1">
      <alignment horizontal="right" wrapText="1"/>
    </xf>
    <xf numFmtId="0" fontId="2" fillId="0" borderId="5" xfId="0" applyFont="1" applyBorder="1" applyAlignment="1">
      <alignment horizontal="center" wrapText="1"/>
    </xf>
    <xf numFmtId="0" fontId="2" fillId="0" borderId="13" xfId="0" applyFont="1" applyBorder="1" applyAlignment="1">
      <alignment horizontal="center"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4" fontId="7" fillId="0" borderId="1" xfId="0" applyNumberFormat="1" applyFont="1" applyBorder="1" applyAlignment="1">
      <alignment horizontal="center" vertical="top" wrapText="1"/>
    </xf>
    <xf numFmtId="4" fontId="6" fillId="0" borderId="2" xfId="0" applyNumberFormat="1" applyFont="1" applyBorder="1" applyAlignment="1">
      <alignment horizontal="center" vertical="top"/>
    </xf>
    <xf numFmtId="4" fontId="6" fillId="0" borderId="3" xfId="0" applyNumberFormat="1" applyFont="1" applyBorder="1" applyAlignment="1">
      <alignment horizontal="center" vertical="top"/>
    </xf>
    <xf numFmtId="0" fontId="2" fillId="0" borderId="1" xfId="0" applyFont="1" applyBorder="1" applyAlignment="1">
      <alignment horizontal="center" wrapText="1"/>
    </xf>
    <xf numFmtId="0" fontId="8" fillId="0" borderId="9" xfId="0" applyFont="1" applyBorder="1" applyAlignment="1">
      <alignment horizontal="justify" vertical="top" wrapText="1"/>
    </xf>
    <xf numFmtId="0" fontId="0" fillId="0" borderId="12" xfId="0" applyBorder="1"/>
    <xf numFmtId="0" fontId="0" fillId="0" borderId="4" xfId="0" applyBorder="1"/>
    <xf numFmtId="0" fontId="8" fillId="0" borderId="12" xfId="0" applyFont="1" applyBorder="1" applyAlignment="1">
      <alignment horizontal="center" vertical="top" wrapText="1"/>
    </xf>
    <xf numFmtId="49" fontId="4" fillId="0" borderId="12" xfId="0" applyNumberFormat="1" applyFont="1" applyBorder="1" applyAlignment="1">
      <alignment horizontal="center" vertical="top" wrapText="1"/>
    </xf>
    <xf numFmtId="0" fontId="8" fillId="0" borderId="12" xfId="0" applyFont="1" applyBorder="1" applyAlignment="1">
      <alignment horizontal="justify" vertical="top" wrapText="1"/>
    </xf>
    <xf numFmtId="0" fontId="8" fillId="0" borderId="4" xfId="0" applyFont="1" applyBorder="1" applyAlignment="1">
      <alignment horizontal="justify" vertical="top" wrapText="1"/>
    </xf>
    <xf numFmtId="0" fontId="9" fillId="0" borderId="9" xfId="0" applyFont="1" applyBorder="1" applyAlignment="1">
      <alignment vertical="top" wrapText="1"/>
    </xf>
    <xf numFmtId="0" fontId="9" fillId="0" borderId="12" xfId="0" applyFont="1" applyBorder="1" applyAlignment="1">
      <alignment vertical="top" wrapText="1"/>
    </xf>
    <xf numFmtId="0" fontId="9" fillId="0" borderId="4" xfId="0" applyFont="1" applyBorder="1" applyAlignment="1">
      <alignment vertical="top" wrapText="1"/>
    </xf>
    <xf numFmtId="0" fontId="8" fillId="0" borderId="9" xfId="0" applyFont="1" applyBorder="1" applyAlignment="1">
      <alignment vertical="top" wrapText="1"/>
    </xf>
    <xf numFmtId="0" fontId="8" fillId="0" borderId="12" xfId="0" applyFont="1" applyBorder="1" applyAlignment="1">
      <alignment vertical="top" wrapText="1"/>
    </xf>
    <xf numFmtId="0" fontId="8" fillId="0" borderId="4" xfId="0" applyFont="1" applyBorder="1" applyAlignment="1">
      <alignment vertical="top" wrapText="1"/>
    </xf>
    <xf numFmtId="0" fontId="9" fillId="0" borderId="9" xfId="0" applyFont="1" applyBorder="1" applyAlignment="1">
      <alignment horizontal="justify" vertical="top" wrapText="1"/>
    </xf>
    <xf numFmtId="0" fontId="9" fillId="0" borderId="12" xfId="0" applyFont="1" applyBorder="1" applyAlignment="1">
      <alignment horizontal="justify" vertical="top" wrapText="1"/>
    </xf>
    <xf numFmtId="0" fontId="9" fillId="0" borderId="4" xfId="0" applyFont="1" applyBorder="1" applyAlignment="1">
      <alignment horizontal="justify" vertical="top" wrapText="1"/>
    </xf>
    <xf numFmtId="0" fontId="9" fillId="0" borderId="9" xfId="0" applyFont="1" applyBorder="1" applyAlignment="1">
      <alignment horizontal="center" vertical="top" wrapText="1"/>
    </xf>
    <xf numFmtId="0" fontId="9" fillId="0" borderId="12" xfId="0" applyFont="1" applyBorder="1" applyAlignment="1">
      <alignment horizontal="center" vertical="top" wrapText="1"/>
    </xf>
    <xf numFmtId="0" fontId="9" fillId="0" borderId="4" xfId="0" applyFont="1" applyBorder="1" applyAlignment="1">
      <alignment horizontal="center" vertical="top" wrapText="1"/>
    </xf>
    <xf numFmtId="0" fontId="4" fillId="0" borderId="9" xfId="0" applyFont="1" applyBorder="1" applyAlignment="1">
      <alignment horizontal="left" vertical="top" wrapText="1"/>
    </xf>
    <xf numFmtId="0" fontId="4" fillId="0" borderId="12" xfId="0" applyFont="1" applyBorder="1" applyAlignment="1">
      <alignment horizontal="left" vertical="top" wrapText="1"/>
    </xf>
    <xf numFmtId="0" fontId="4" fillId="0" borderId="4" xfId="0" applyFont="1" applyBorder="1" applyAlignment="1">
      <alignment horizontal="left" vertical="top" wrapText="1"/>
    </xf>
    <xf numFmtId="4" fontId="8" fillId="0" borderId="9" xfId="0" applyNumberFormat="1" applyFont="1" applyBorder="1" applyAlignment="1">
      <alignment horizontal="center" vertical="top" wrapText="1"/>
    </xf>
    <xf numFmtId="4" fontId="8" fillId="0" borderId="12" xfId="0" applyNumberFormat="1" applyFont="1" applyBorder="1" applyAlignment="1">
      <alignment horizontal="center" vertical="top" wrapText="1"/>
    </xf>
    <xf numFmtId="4" fontId="8" fillId="0" borderId="4" xfId="0" applyNumberFormat="1" applyFont="1" applyBorder="1" applyAlignment="1">
      <alignment horizontal="center" vertical="top" wrapText="1"/>
    </xf>
    <xf numFmtId="0" fontId="4" fillId="0" borderId="12" xfId="0" applyFont="1" applyBorder="1" applyAlignment="1">
      <alignment horizontal="justify" vertical="top" wrapText="1"/>
    </xf>
    <xf numFmtId="0" fontId="4" fillId="0" borderId="4" xfId="0" applyFont="1" applyBorder="1" applyAlignment="1">
      <alignment horizontal="justify" vertical="top" wrapText="1"/>
    </xf>
    <xf numFmtId="0" fontId="8" fillId="0" borderId="9" xfId="0" applyFont="1" applyBorder="1" applyAlignment="1">
      <alignment horizontal="justify"/>
    </xf>
    <xf numFmtId="0" fontId="8" fillId="0" borderId="12" xfId="0" applyFont="1" applyBorder="1" applyAlignment="1">
      <alignment horizontal="justify"/>
    </xf>
    <xf numFmtId="0" fontId="8" fillId="0" borderId="4" xfId="0" applyFont="1" applyBorder="1" applyAlignment="1">
      <alignment horizontal="justify"/>
    </xf>
    <xf numFmtId="0" fontId="4" fillId="0" borderId="12" xfId="0" applyFont="1" applyBorder="1" applyAlignment="1">
      <alignment horizontal="center" vertical="top" wrapText="1"/>
    </xf>
    <xf numFmtId="0" fontId="0" fillId="0" borderId="0" xfId="0"/>
    <xf numFmtId="0" fontId="8" fillId="0" borderId="1" xfId="0" applyFont="1" applyBorder="1" applyAlignment="1">
      <alignment horizontal="left" vertical="top" wrapText="1"/>
    </xf>
    <xf numFmtId="0" fontId="17" fillId="0" borderId="0" xfId="0" applyFont="1" applyAlignment="1">
      <alignment horizontal="right" wrapText="1"/>
    </xf>
    <xf numFmtId="0" fontId="8" fillId="0" borderId="10" xfId="0" applyFont="1" applyBorder="1" applyAlignment="1">
      <alignment horizontal="center" wrapText="1"/>
    </xf>
    <xf numFmtId="0" fontId="8" fillId="0" borderId="14"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0" xfId="0" applyFont="1" applyAlignment="1">
      <alignment horizontal="center" wrapText="1"/>
    </xf>
    <xf numFmtId="0" fontId="8" fillId="0" borderId="8" xfId="0" applyFont="1" applyBorder="1" applyAlignment="1">
      <alignment horizontal="center" wrapText="1"/>
    </xf>
    <xf numFmtId="0" fontId="8" fillId="0" borderId="11" xfId="0" applyFont="1" applyBorder="1" applyAlignment="1">
      <alignment horizontal="center" wrapText="1"/>
    </xf>
    <xf numFmtId="0" fontId="8" fillId="0" borderId="6" xfId="0" applyFont="1" applyBorder="1" applyAlignment="1">
      <alignment horizontal="center" wrapText="1"/>
    </xf>
    <xf numFmtId="0" fontId="8" fillId="0" borderId="13" xfId="0" applyFont="1" applyBorder="1" applyAlignment="1">
      <alignment horizontal="center" wrapText="1"/>
    </xf>
    <xf numFmtId="0" fontId="8" fillId="0" borderId="2" xfId="0" applyFont="1" applyBorder="1" applyAlignment="1">
      <alignment horizontal="center" wrapText="1"/>
    </xf>
    <xf numFmtId="0" fontId="8" fillId="0" borderId="7" xfId="0" applyFont="1" applyBorder="1" applyAlignment="1">
      <alignment horizontal="center" wrapText="1"/>
    </xf>
    <xf numFmtId="0" fontId="8" fillId="0" borderId="3" xfId="0" applyFont="1" applyBorder="1" applyAlignment="1">
      <alignment horizontal="center" wrapText="1"/>
    </xf>
    <xf numFmtId="0" fontId="8" fillId="0" borderId="10" xfId="0" applyFont="1" applyBorder="1" applyAlignment="1">
      <alignment horizontal="center" vertical="top" wrapText="1"/>
    </xf>
    <xf numFmtId="0" fontId="8" fillId="0" borderId="14" xfId="0" applyFont="1" applyBorder="1" applyAlignment="1">
      <alignment horizontal="center" vertical="top" wrapText="1"/>
    </xf>
    <xf numFmtId="0" fontId="8" fillId="0" borderId="5" xfId="0" applyFont="1" applyBorder="1" applyAlignment="1">
      <alignment horizontal="center" vertical="top" wrapText="1"/>
    </xf>
    <xf numFmtId="0" fontId="8" fillId="0" borderId="15" xfId="0" applyFont="1" applyBorder="1" applyAlignment="1">
      <alignment horizontal="center" vertical="top" wrapText="1"/>
    </xf>
    <xf numFmtId="0" fontId="8" fillId="0" borderId="0" xfId="0" applyFont="1" applyAlignment="1">
      <alignment horizontal="center" vertical="top" wrapText="1"/>
    </xf>
    <xf numFmtId="0" fontId="8" fillId="0" borderId="8" xfId="0" applyFont="1" applyBorder="1" applyAlignment="1">
      <alignment horizontal="center" vertical="top" wrapText="1"/>
    </xf>
    <xf numFmtId="0" fontId="8" fillId="0" borderId="11" xfId="0" applyFont="1" applyBorder="1" applyAlignment="1">
      <alignment horizontal="center" vertical="top" wrapText="1"/>
    </xf>
    <xf numFmtId="0" fontId="8" fillId="0" borderId="6" xfId="0" applyFont="1" applyBorder="1" applyAlignment="1">
      <alignment horizontal="center" vertical="top" wrapText="1"/>
    </xf>
    <xf numFmtId="0" fontId="8" fillId="0" borderId="13" xfId="0" applyFont="1" applyBorder="1" applyAlignment="1">
      <alignment horizontal="center" vertical="top" wrapText="1"/>
    </xf>
    <xf numFmtId="0" fontId="8" fillId="0" borderId="2" xfId="0" applyFont="1" applyBorder="1" applyAlignment="1">
      <alignment horizontal="center" vertical="top" wrapText="1"/>
    </xf>
    <xf numFmtId="0" fontId="8" fillId="0" borderId="7" xfId="0" applyFont="1" applyBorder="1" applyAlignment="1">
      <alignment horizontal="center" vertical="top" wrapText="1"/>
    </xf>
    <xf numFmtId="0" fontId="8" fillId="0" borderId="3" xfId="0" applyFont="1" applyBorder="1" applyAlignment="1">
      <alignment horizontal="center" vertical="top" wrapText="1"/>
    </xf>
    <xf numFmtId="4" fontId="17" fillId="0" borderId="12" xfId="0" applyNumberFormat="1" applyFont="1" applyBorder="1" applyAlignment="1">
      <alignment horizontal="center" vertical="top" wrapText="1"/>
    </xf>
    <xf numFmtId="0" fontId="8" fillId="0" borderId="9" xfId="0" applyFont="1" applyBorder="1" applyAlignment="1">
      <alignment wrapText="1"/>
    </xf>
    <xf numFmtId="0" fontId="8" fillId="0" borderId="12" xfId="0" applyFont="1" applyBorder="1" applyAlignment="1">
      <alignment wrapText="1"/>
    </xf>
    <xf numFmtId="0" fontId="8" fillId="0" borderId="4" xfId="0" applyFont="1" applyBorder="1" applyAlignment="1">
      <alignment wrapText="1"/>
    </xf>
    <xf numFmtId="4" fontId="18" fillId="0" borderId="9" xfId="0" applyNumberFormat="1" applyFont="1" applyBorder="1" applyAlignment="1">
      <alignment horizontal="center" vertical="top" wrapText="1"/>
    </xf>
    <xf numFmtId="4" fontId="18" fillId="0" borderId="12" xfId="0" applyNumberFormat="1" applyFont="1" applyBorder="1" applyAlignment="1">
      <alignment horizontal="center" vertical="top" wrapText="1"/>
    </xf>
    <xf numFmtId="4" fontId="18" fillId="0" borderId="4" xfId="0" applyNumberFormat="1" applyFont="1" applyBorder="1" applyAlignment="1">
      <alignment horizontal="center" vertical="top" wrapText="1"/>
    </xf>
    <xf numFmtId="4" fontId="17" fillId="0" borderId="12" xfId="0" applyNumberFormat="1" applyFont="1" applyBorder="1" applyAlignment="1">
      <alignment horizontal="center" vertical="top"/>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8" fillId="0" borderId="4" xfId="0" applyFont="1" applyBorder="1" applyAlignment="1">
      <alignment horizontal="left" vertical="top" wrapText="1"/>
    </xf>
    <xf numFmtId="4" fontId="18" fillId="0" borderId="9" xfId="0" applyNumberFormat="1" applyFont="1" applyBorder="1" applyAlignment="1">
      <alignment horizontal="center" vertical="top"/>
    </xf>
    <xf numFmtId="4" fontId="18" fillId="0" borderId="12" xfId="0" applyNumberFormat="1" applyFont="1" applyBorder="1" applyAlignment="1">
      <alignment horizontal="center" vertical="top"/>
    </xf>
    <xf numFmtId="4" fontId="18" fillId="0" borderId="4" xfId="0" applyNumberFormat="1" applyFont="1" applyBorder="1" applyAlignment="1">
      <alignment horizontal="center" vertical="top"/>
    </xf>
    <xf numFmtId="0" fontId="0" fillId="0" borderId="6" xfId="0" applyBorder="1"/>
    <xf numFmtId="0" fontId="17" fillId="0" borderId="6" xfId="0" applyFont="1" applyBorder="1" applyAlignment="1">
      <alignment horizontal="right" wrapText="1"/>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4" fillId="0" borderId="9" xfId="0" applyFont="1" applyBorder="1" applyAlignment="1">
      <alignment horizontal="center"/>
    </xf>
    <xf numFmtId="0" fontId="4" fillId="0" borderId="12" xfId="0" applyFont="1" applyBorder="1" applyAlignment="1">
      <alignment horizontal="center"/>
    </xf>
    <xf numFmtId="0" fontId="4" fillId="0" borderId="4" xfId="0" applyFont="1" applyBorder="1" applyAlignment="1">
      <alignment horizontal="center"/>
    </xf>
  </cellXfs>
  <cellStyles count="8">
    <cellStyle name="xl30" xfId="3" xr:uid="{00000000-0005-0000-0000-000000000000}"/>
    <cellStyle name="xl31" xfId="7" xr:uid="{00000000-0005-0000-0000-000001000000}"/>
    <cellStyle name="xl32" xfId="1" xr:uid="{00000000-0005-0000-0000-000002000000}"/>
    <cellStyle name="xl41" xfId="4" xr:uid="{00000000-0005-0000-0000-000003000000}"/>
    <cellStyle name="xl42" xfId="5" xr:uid="{00000000-0005-0000-0000-000004000000}"/>
    <cellStyle name="xl43" xfId="6" xr:uid="{00000000-0005-0000-0000-000005000000}"/>
    <cellStyle name="xl45" xfId="2" xr:uid="{00000000-0005-0000-0000-000006000000}"/>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7"/>
  <sheetViews>
    <sheetView view="pageBreakPreview" zoomScale="106" zoomScaleSheetLayoutView="106" workbookViewId="0">
      <selection activeCell="B14" sqref="B14"/>
    </sheetView>
  </sheetViews>
  <sheetFormatPr defaultRowHeight="15" x14ac:dyDescent="0.25"/>
  <cols>
    <col min="1" max="1" width="23.42578125" customWidth="1"/>
    <col min="2" max="2" width="74.7109375" customWidth="1"/>
    <col min="3" max="3" width="15.140625" customWidth="1"/>
    <col min="4" max="4" width="13.42578125" customWidth="1"/>
    <col min="5" max="5" width="14.5703125" customWidth="1"/>
    <col min="6" max="7" width="13.28515625" hidden="1" customWidth="1"/>
    <col min="8" max="8" width="14.7109375" hidden="1" customWidth="1"/>
    <col min="9" max="9" width="16.85546875" hidden="1" customWidth="1"/>
  </cols>
  <sheetData>
    <row r="1" spans="1:5" ht="15.75" customHeight="1" x14ac:dyDescent="0.25">
      <c r="A1" s="6"/>
      <c r="B1" s="122"/>
      <c r="C1" s="122"/>
      <c r="D1" s="122" t="s">
        <v>810</v>
      </c>
      <c r="E1" s="122"/>
    </row>
    <row r="2" spans="1:5" ht="15.75" customHeight="1" x14ac:dyDescent="0.25">
      <c r="A2" s="6"/>
      <c r="B2" s="122"/>
      <c r="C2" s="122"/>
      <c r="D2" s="122" t="s">
        <v>0</v>
      </c>
      <c r="E2" s="122"/>
    </row>
    <row r="3" spans="1:5" ht="15.75" customHeight="1" x14ac:dyDescent="0.25">
      <c r="A3" s="6"/>
      <c r="B3" s="123"/>
      <c r="C3" s="123"/>
      <c r="D3" s="123" t="s">
        <v>137</v>
      </c>
      <c r="E3" s="123"/>
    </row>
    <row r="4" spans="1:5" ht="15.75" customHeight="1" x14ac:dyDescent="0.25">
      <c r="A4" s="6"/>
      <c r="B4" s="122"/>
      <c r="C4" s="122"/>
      <c r="D4" s="122" t="s">
        <v>2</v>
      </c>
      <c r="E4" s="122"/>
    </row>
    <row r="5" spans="1:5" ht="15.75" customHeight="1" x14ac:dyDescent="0.25">
      <c r="A5" s="6"/>
      <c r="B5" s="122"/>
      <c r="C5" s="122"/>
      <c r="D5" s="122" t="s">
        <v>817</v>
      </c>
      <c r="E5" s="122"/>
    </row>
    <row r="6" spans="1:5" ht="15.75" customHeight="1" x14ac:dyDescent="0.25">
      <c r="A6" s="6"/>
      <c r="B6" s="4"/>
      <c r="C6" s="4"/>
      <c r="D6" s="122" t="s">
        <v>132</v>
      </c>
      <c r="E6" s="122"/>
    </row>
    <row r="7" spans="1:5" ht="15.75" customHeight="1" x14ac:dyDescent="0.25">
      <c r="A7" s="6"/>
      <c r="B7" s="4"/>
      <c r="C7" s="4"/>
      <c r="D7" s="122" t="s">
        <v>0</v>
      </c>
      <c r="E7" s="122"/>
    </row>
    <row r="8" spans="1:5" ht="15.75" customHeight="1" x14ac:dyDescent="0.25">
      <c r="A8" s="6"/>
      <c r="B8" s="4"/>
      <c r="C8" s="4"/>
      <c r="D8" s="123" t="s">
        <v>137</v>
      </c>
      <c r="E8" s="123"/>
    </row>
    <row r="9" spans="1:5" ht="15.75" customHeight="1" x14ac:dyDescent="0.25">
      <c r="A9" s="6"/>
      <c r="B9" s="4"/>
      <c r="C9" s="4"/>
      <c r="D9" s="122" t="s">
        <v>2</v>
      </c>
      <c r="E9" s="122"/>
    </row>
    <row r="10" spans="1:5" ht="15.75" customHeight="1" x14ac:dyDescent="0.25">
      <c r="A10" s="6"/>
      <c r="B10" s="4"/>
      <c r="C10" s="4"/>
      <c r="D10" s="122" t="s">
        <v>809</v>
      </c>
      <c r="E10" s="122"/>
    </row>
    <row r="11" spans="1:5" ht="15.75" x14ac:dyDescent="0.25">
      <c r="A11" s="132"/>
      <c r="B11" s="133"/>
      <c r="C11" s="133"/>
    </row>
    <row r="12" spans="1:5" x14ac:dyDescent="0.25">
      <c r="A12" s="131" t="s">
        <v>138</v>
      </c>
      <c r="B12" s="131"/>
      <c r="C12" s="131"/>
    </row>
    <row r="13" spans="1:5" ht="34.5" customHeight="1" x14ac:dyDescent="0.25">
      <c r="A13" s="136" t="s">
        <v>521</v>
      </c>
      <c r="B13" s="136"/>
      <c r="C13" s="136"/>
    </row>
    <row r="14" spans="1:5" ht="15.75" x14ac:dyDescent="0.25">
      <c r="A14" s="6"/>
      <c r="B14" s="6"/>
      <c r="C14" s="6"/>
    </row>
    <row r="15" spans="1:5" ht="20.25" customHeight="1" x14ac:dyDescent="0.25">
      <c r="A15" s="7"/>
      <c r="B15" s="124" t="s">
        <v>242</v>
      </c>
      <c r="C15" s="124"/>
      <c r="D15" s="124"/>
      <c r="E15" s="124"/>
    </row>
    <row r="16" spans="1:5" ht="36" customHeight="1" x14ac:dyDescent="0.25">
      <c r="A16" s="137" t="s">
        <v>139</v>
      </c>
      <c r="B16" s="137" t="s">
        <v>3</v>
      </c>
      <c r="C16" s="134" t="s">
        <v>544</v>
      </c>
      <c r="D16" s="125" t="s">
        <v>775</v>
      </c>
      <c r="E16" s="125" t="s">
        <v>544</v>
      </c>
    </row>
    <row r="17" spans="1:9" ht="7.5" customHeight="1" x14ac:dyDescent="0.25">
      <c r="A17" s="137"/>
      <c r="B17" s="137"/>
      <c r="C17" s="135"/>
      <c r="D17" s="126"/>
      <c r="E17" s="126"/>
    </row>
    <row r="18" spans="1:9" x14ac:dyDescent="0.25">
      <c r="A18" s="10" t="s">
        <v>140</v>
      </c>
      <c r="B18" s="11" t="s">
        <v>141</v>
      </c>
      <c r="C18" s="12">
        <f>C19+C28+C41+C53+C59+C75+C80+C85+C113+C56+C68</f>
        <v>69705428.49000001</v>
      </c>
      <c r="D18" s="12">
        <f t="shared" ref="D18:E18" si="0">D19+D28+D41+D53+D59+D75+D80+D85+D113+D56+D68</f>
        <v>76840.649999999994</v>
      </c>
      <c r="E18" s="12">
        <f t="shared" si="0"/>
        <v>69782269.140000001</v>
      </c>
    </row>
    <row r="19" spans="1:9" ht="14.25" customHeight="1" x14ac:dyDescent="0.25">
      <c r="A19" s="10" t="s">
        <v>142</v>
      </c>
      <c r="B19" s="11" t="s">
        <v>143</v>
      </c>
      <c r="C19" s="12">
        <f>C20</f>
        <v>44152700</v>
      </c>
      <c r="D19" s="12">
        <f t="shared" ref="D19:E19" si="1">D20</f>
        <v>0</v>
      </c>
      <c r="E19" s="12">
        <f t="shared" si="1"/>
        <v>44152700</v>
      </c>
    </row>
    <row r="20" spans="1:9" ht="12.75" customHeight="1" x14ac:dyDescent="0.25">
      <c r="A20" s="13" t="s">
        <v>649</v>
      </c>
      <c r="B20" s="14" t="s">
        <v>145</v>
      </c>
      <c r="C20" s="15">
        <f>C21+C22+C23+C24+C25+C26+C27</f>
        <v>44152700</v>
      </c>
      <c r="D20" s="15">
        <f t="shared" ref="D20:E20" si="2">D21+D22+D23+D24+D25+D26+D27</f>
        <v>0</v>
      </c>
      <c r="E20" s="15">
        <f t="shared" si="2"/>
        <v>44152700</v>
      </c>
    </row>
    <row r="21" spans="1:9" ht="63.75" customHeight="1" x14ac:dyDescent="0.25">
      <c r="A21" s="16" t="s">
        <v>259</v>
      </c>
      <c r="B21" s="17" t="s">
        <v>606</v>
      </c>
      <c r="C21" s="15">
        <v>41790700</v>
      </c>
      <c r="D21" s="15"/>
      <c r="E21" s="15">
        <f>C21+D21</f>
        <v>41790700</v>
      </c>
      <c r="G21" s="120"/>
      <c r="H21" s="120"/>
      <c r="I21" s="120"/>
    </row>
    <row r="22" spans="1:9" ht="66" customHeight="1" x14ac:dyDescent="0.25">
      <c r="A22" s="16" t="s">
        <v>260</v>
      </c>
      <c r="B22" s="17" t="s">
        <v>256</v>
      </c>
      <c r="C22" s="15">
        <v>35100</v>
      </c>
      <c r="D22" s="15"/>
      <c r="E22" s="15">
        <f t="shared" ref="E22:E27" si="3">C22+D22</f>
        <v>35100</v>
      </c>
    </row>
    <row r="23" spans="1:9" ht="30.75" customHeight="1" x14ac:dyDescent="0.25">
      <c r="A23" s="16" t="s">
        <v>261</v>
      </c>
      <c r="B23" s="17" t="s">
        <v>257</v>
      </c>
      <c r="C23" s="15">
        <v>483750</v>
      </c>
      <c r="D23" s="15"/>
      <c r="E23" s="15">
        <f t="shared" si="3"/>
        <v>483750</v>
      </c>
    </row>
    <row r="24" spans="1:9" ht="51.75" customHeight="1" x14ac:dyDescent="0.25">
      <c r="A24" s="16" t="s">
        <v>262</v>
      </c>
      <c r="B24" s="17" t="s">
        <v>258</v>
      </c>
      <c r="C24" s="15">
        <v>684000</v>
      </c>
      <c r="D24" s="15"/>
      <c r="E24" s="15">
        <f t="shared" si="3"/>
        <v>684000</v>
      </c>
    </row>
    <row r="25" spans="1:9" ht="78" customHeight="1" x14ac:dyDescent="0.25">
      <c r="A25" s="16" t="s">
        <v>600</v>
      </c>
      <c r="B25" s="17" t="s">
        <v>607</v>
      </c>
      <c r="C25" s="15">
        <v>75400</v>
      </c>
      <c r="D25" s="15"/>
      <c r="E25" s="15">
        <f t="shared" si="3"/>
        <v>75400</v>
      </c>
    </row>
    <row r="26" spans="1:9" ht="26.25" customHeight="1" x14ac:dyDescent="0.25">
      <c r="A26" s="16" t="s">
        <v>601</v>
      </c>
      <c r="B26" s="17" t="s">
        <v>608</v>
      </c>
      <c r="C26" s="15">
        <v>482750</v>
      </c>
      <c r="D26" s="15"/>
      <c r="E26" s="15">
        <f t="shared" si="3"/>
        <v>482750</v>
      </c>
    </row>
    <row r="27" spans="1:9" ht="27" customHeight="1" x14ac:dyDescent="0.25">
      <c r="A27" s="16" t="s">
        <v>602</v>
      </c>
      <c r="B27" s="17" t="s">
        <v>609</v>
      </c>
      <c r="C27" s="15">
        <v>601000</v>
      </c>
      <c r="D27" s="15"/>
      <c r="E27" s="15">
        <f t="shared" si="3"/>
        <v>601000</v>
      </c>
    </row>
    <row r="28" spans="1:9" ht="27" customHeight="1" x14ac:dyDescent="0.25">
      <c r="A28" s="10" t="s">
        <v>146</v>
      </c>
      <c r="B28" s="11" t="s">
        <v>147</v>
      </c>
      <c r="C28" s="12">
        <f>C29</f>
        <v>8935400</v>
      </c>
      <c r="D28" s="12">
        <f t="shared" ref="D28:E28" si="4">D29</f>
        <v>0</v>
      </c>
      <c r="E28" s="12">
        <f t="shared" si="4"/>
        <v>8935400</v>
      </c>
    </row>
    <row r="29" spans="1:9" ht="25.5" x14ac:dyDescent="0.25">
      <c r="A29" s="16" t="s">
        <v>264</v>
      </c>
      <c r="B29" s="17" t="s">
        <v>263</v>
      </c>
      <c r="C29" s="15">
        <f>C31+C34+C36+C39</f>
        <v>8935400</v>
      </c>
      <c r="D29" s="15">
        <f t="shared" ref="D29:E29" si="5">D31+D34+D36+D39</f>
        <v>0</v>
      </c>
      <c r="E29" s="15">
        <f t="shared" si="5"/>
        <v>8935400</v>
      </c>
    </row>
    <row r="30" spans="1:9" ht="39" customHeight="1" x14ac:dyDescent="0.25">
      <c r="A30" s="18" t="s">
        <v>297</v>
      </c>
      <c r="B30" s="19" t="s">
        <v>298</v>
      </c>
      <c r="C30" s="15">
        <f>C31</f>
        <v>4660200</v>
      </c>
      <c r="D30" s="15">
        <f t="shared" ref="D30:E30" si="6">D31</f>
        <v>0</v>
      </c>
      <c r="E30" s="15">
        <f t="shared" si="6"/>
        <v>4660200</v>
      </c>
    </row>
    <row r="31" spans="1:9" ht="46.5" customHeight="1" x14ac:dyDescent="0.25">
      <c r="A31" s="130" t="s">
        <v>522</v>
      </c>
      <c r="B31" s="129" t="s">
        <v>519</v>
      </c>
      <c r="C31" s="127">
        <v>4660200</v>
      </c>
      <c r="D31" s="127"/>
      <c r="E31" s="127">
        <f>C31+D31</f>
        <v>4660200</v>
      </c>
    </row>
    <row r="32" spans="1:9" ht="21" customHeight="1" x14ac:dyDescent="0.25">
      <c r="A32" s="130"/>
      <c r="B32" s="129"/>
      <c r="C32" s="127"/>
      <c r="D32" s="127"/>
      <c r="E32" s="127"/>
    </row>
    <row r="33" spans="1:5" ht="51" x14ac:dyDescent="0.25">
      <c r="A33" s="20" t="s">
        <v>299</v>
      </c>
      <c r="B33" s="21" t="s">
        <v>300</v>
      </c>
      <c r="C33" s="15">
        <f>C34</f>
        <v>22200</v>
      </c>
      <c r="D33" s="15">
        <f t="shared" ref="D33:E33" si="7">D34</f>
        <v>0</v>
      </c>
      <c r="E33" s="15">
        <f t="shared" si="7"/>
        <v>22200</v>
      </c>
    </row>
    <row r="34" spans="1:5" ht="76.5" x14ac:dyDescent="0.25">
      <c r="A34" s="22" t="s">
        <v>523</v>
      </c>
      <c r="B34" s="23" t="s">
        <v>515</v>
      </c>
      <c r="C34" s="24">
        <v>22200</v>
      </c>
      <c r="D34" s="24"/>
      <c r="E34" s="15">
        <f>C34+D34</f>
        <v>22200</v>
      </c>
    </row>
    <row r="35" spans="1:5" ht="42.75" customHeight="1" x14ac:dyDescent="0.25">
      <c r="A35" s="20" t="s">
        <v>301</v>
      </c>
      <c r="B35" s="21" t="s">
        <v>302</v>
      </c>
      <c r="C35" s="24">
        <f>C36</f>
        <v>4832100</v>
      </c>
      <c r="D35" s="24">
        <f t="shared" ref="D35:E35" si="8">D36</f>
        <v>0</v>
      </c>
      <c r="E35" s="24">
        <f t="shared" si="8"/>
        <v>4832100</v>
      </c>
    </row>
    <row r="36" spans="1:5" ht="41.25" customHeight="1" x14ac:dyDescent="0.25">
      <c r="A36" s="128" t="s">
        <v>524</v>
      </c>
      <c r="B36" s="129" t="s">
        <v>516</v>
      </c>
      <c r="C36" s="121">
        <v>4832100</v>
      </c>
      <c r="D36" s="121"/>
      <c r="E36" s="121">
        <f>C36+D36</f>
        <v>4832100</v>
      </c>
    </row>
    <row r="37" spans="1:5" ht="25.5" customHeight="1" x14ac:dyDescent="0.25">
      <c r="A37" s="128"/>
      <c r="B37" s="129"/>
      <c r="C37" s="121"/>
      <c r="D37" s="121"/>
      <c r="E37" s="121"/>
    </row>
    <row r="38" spans="1:5" ht="42" customHeight="1" x14ac:dyDescent="0.25">
      <c r="A38" s="20" t="s">
        <v>303</v>
      </c>
      <c r="B38" s="21" t="s">
        <v>304</v>
      </c>
      <c r="C38" s="24">
        <f>C39</f>
        <v>-579100</v>
      </c>
      <c r="D38" s="24">
        <f t="shared" ref="D38:E38" si="9">D39</f>
        <v>0</v>
      </c>
      <c r="E38" s="24">
        <f t="shared" si="9"/>
        <v>-579100</v>
      </c>
    </row>
    <row r="39" spans="1:5" ht="66.75" customHeight="1" x14ac:dyDescent="0.25">
      <c r="A39" s="128" t="s">
        <v>525</v>
      </c>
      <c r="B39" s="129" t="s">
        <v>517</v>
      </c>
      <c r="C39" s="121">
        <v>-579100</v>
      </c>
      <c r="D39" s="121"/>
      <c r="E39" s="121">
        <f>C39</f>
        <v>-579100</v>
      </c>
    </row>
    <row r="40" spans="1:5" ht="6" hidden="1" customHeight="1" x14ac:dyDescent="0.25">
      <c r="A40" s="128"/>
      <c r="B40" s="129"/>
      <c r="C40" s="121"/>
      <c r="D40" s="121"/>
      <c r="E40" s="121"/>
    </row>
    <row r="41" spans="1:5" ht="14.25" customHeight="1" x14ac:dyDescent="0.25">
      <c r="A41" s="10" t="s">
        <v>148</v>
      </c>
      <c r="B41" s="11" t="s">
        <v>149</v>
      </c>
      <c r="C41" s="12">
        <f>C49+C51+C47+C42</f>
        <v>4725803</v>
      </c>
      <c r="D41" s="12">
        <f t="shared" ref="D41:E41" si="10">D49+D51+D47+D42</f>
        <v>0</v>
      </c>
      <c r="E41" s="12">
        <f t="shared" si="10"/>
        <v>4725803</v>
      </c>
    </row>
    <row r="42" spans="1:5" ht="18" customHeight="1" x14ac:dyDescent="0.25">
      <c r="A42" s="16" t="s">
        <v>419</v>
      </c>
      <c r="B42" s="26" t="s">
        <v>418</v>
      </c>
      <c r="C42" s="15">
        <f>C43+C46</f>
        <v>1924003</v>
      </c>
      <c r="D42" s="15">
        <f t="shared" ref="D42:E42" si="11">D43+D46</f>
        <v>0</v>
      </c>
      <c r="E42" s="15">
        <f t="shared" si="11"/>
        <v>1924003</v>
      </c>
    </row>
    <row r="43" spans="1:5" ht="30.75" customHeight="1" x14ac:dyDescent="0.25">
      <c r="A43" s="13" t="s">
        <v>645</v>
      </c>
      <c r="B43" s="26" t="s">
        <v>396</v>
      </c>
      <c r="C43" s="15">
        <f>C44</f>
        <v>949003</v>
      </c>
      <c r="D43" s="15">
        <f t="shared" ref="D43:E43" si="12">D44</f>
        <v>0</v>
      </c>
      <c r="E43" s="15">
        <f t="shared" si="12"/>
        <v>949003</v>
      </c>
    </row>
    <row r="44" spans="1:5" ht="29.25" customHeight="1" x14ac:dyDescent="0.25">
      <c r="A44" s="13" t="s">
        <v>646</v>
      </c>
      <c r="B44" s="26" t="s">
        <v>396</v>
      </c>
      <c r="C44" s="15">
        <v>949003</v>
      </c>
      <c r="D44" s="15"/>
      <c r="E44" s="15">
        <f>C44+D44</f>
        <v>949003</v>
      </c>
    </row>
    <row r="45" spans="1:5" ht="29.25" customHeight="1" x14ac:dyDescent="0.25">
      <c r="A45" s="13" t="s">
        <v>647</v>
      </c>
      <c r="B45" s="14" t="s">
        <v>648</v>
      </c>
      <c r="C45" s="15">
        <f>C46</f>
        <v>975000</v>
      </c>
      <c r="D45" s="15">
        <f t="shared" ref="D45:E45" si="13">D46</f>
        <v>0</v>
      </c>
      <c r="E45" s="15">
        <f t="shared" si="13"/>
        <v>975000</v>
      </c>
    </row>
    <row r="46" spans="1:5" ht="38.25" customHeight="1" x14ac:dyDescent="0.25">
      <c r="A46" s="13" t="s">
        <v>494</v>
      </c>
      <c r="B46" s="14" t="s">
        <v>496</v>
      </c>
      <c r="C46" s="15">
        <v>975000</v>
      </c>
      <c r="D46" s="15"/>
      <c r="E46" s="15">
        <f>C46+D46</f>
        <v>975000</v>
      </c>
    </row>
    <row r="47" spans="1:5" x14ac:dyDescent="0.25">
      <c r="A47" s="16" t="s">
        <v>265</v>
      </c>
      <c r="B47" s="17" t="s">
        <v>150</v>
      </c>
      <c r="C47" s="15">
        <f>C48</f>
        <v>0</v>
      </c>
      <c r="D47" s="15">
        <f t="shared" ref="D47:E47" si="14">D48</f>
        <v>0</v>
      </c>
      <c r="E47" s="15">
        <f t="shared" si="14"/>
        <v>0</v>
      </c>
    </row>
    <row r="48" spans="1:5" x14ac:dyDescent="0.25">
      <c r="A48" s="16" t="s">
        <v>231</v>
      </c>
      <c r="B48" s="17" t="s">
        <v>150</v>
      </c>
      <c r="C48" s="15">
        <v>0</v>
      </c>
      <c r="D48" s="15"/>
      <c r="E48" s="15">
        <f>C48+D48</f>
        <v>0</v>
      </c>
    </row>
    <row r="49" spans="1:8" ht="15.75" customHeight="1" x14ac:dyDescent="0.25">
      <c r="A49" s="27" t="s">
        <v>266</v>
      </c>
      <c r="B49" s="14" t="s">
        <v>151</v>
      </c>
      <c r="C49" s="15">
        <f>C50</f>
        <v>668800</v>
      </c>
      <c r="D49" s="15">
        <f t="shared" ref="D49:E49" si="15">D50</f>
        <v>0</v>
      </c>
      <c r="E49" s="15">
        <f t="shared" si="15"/>
        <v>668800</v>
      </c>
    </row>
    <row r="50" spans="1:8" ht="18.75" customHeight="1" x14ac:dyDescent="0.25">
      <c r="A50" s="27" t="s">
        <v>233</v>
      </c>
      <c r="B50" s="14" t="s">
        <v>151</v>
      </c>
      <c r="C50" s="15">
        <v>668800</v>
      </c>
      <c r="D50" s="15"/>
      <c r="E50" s="15">
        <f>C50+D50</f>
        <v>668800</v>
      </c>
    </row>
    <row r="51" spans="1:8" ht="23.25" customHeight="1" x14ac:dyDescent="0.25">
      <c r="A51" s="16" t="s">
        <v>268</v>
      </c>
      <c r="B51" s="17" t="s">
        <v>267</v>
      </c>
      <c r="C51" s="15">
        <f>C52</f>
        <v>2133000</v>
      </c>
      <c r="D51" s="15">
        <f t="shared" ref="D51:E51" si="16">D52</f>
        <v>0</v>
      </c>
      <c r="E51" s="15">
        <f t="shared" si="16"/>
        <v>2133000</v>
      </c>
    </row>
    <row r="52" spans="1:8" ht="30.75" customHeight="1" x14ac:dyDescent="0.25">
      <c r="A52" s="16" t="s">
        <v>232</v>
      </c>
      <c r="B52" s="17" t="s">
        <v>289</v>
      </c>
      <c r="C52" s="15">
        <v>2133000</v>
      </c>
      <c r="D52" s="15"/>
      <c r="E52" s="15">
        <f>C52+D52</f>
        <v>2133000</v>
      </c>
    </row>
    <row r="53" spans="1:8" ht="27.75" customHeight="1" x14ac:dyDescent="0.25">
      <c r="A53" s="10" t="s">
        <v>152</v>
      </c>
      <c r="B53" s="11" t="s">
        <v>153</v>
      </c>
      <c r="C53" s="12">
        <f t="shared" ref="C53:E54" si="17">C54</f>
        <v>1296000</v>
      </c>
      <c r="D53" s="12">
        <f t="shared" si="17"/>
        <v>0</v>
      </c>
      <c r="E53" s="12">
        <f t="shared" si="17"/>
        <v>1296000</v>
      </c>
    </row>
    <row r="54" spans="1:8" ht="18" customHeight="1" x14ac:dyDescent="0.25">
      <c r="A54" s="13" t="s">
        <v>154</v>
      </c>
      <c r="B54" s="14" t="s">
        <v>155</v>
      </c>
      <c r="C54" s="15">
        <f t="shared" si="17"/>
        <v>1296000</v>
      </c>
      <c r="D54" s="15">
        <f t="shared" si="17"/>
        <v>0</v>
      </c>
      <c r="E54" s="15">
        <f t="shared" si="17"/>
        <v>1296000</v>
      </c>
    </row>
    <row r="55" spans="1:8" ht="17.25" customHeight="1" x14ac:dyDescent="0.25">
      <c r="A55" s="25" t="s">
        <v>156</v>
      </c>
      <c r="B55" s="14" t="s">
        <v>157</v>
      </c>
      <c r="C55" s="15">
        <v>1296000</v>
      </c>
      <c r="D55" s="15"/>
      <c r="E55" s="15">
        <f>C55+D55</f>
        <v>1296000</v>
      </c>
    </row>
    <row r="56" spans="1:8" ht="17.25" customHeight="1" x14ac:dyDescent="0.25">
      <c r="A56" s="28" t="s">
        <v>305</v>
      </c>
      <c r="B56" s="11" t="s">
        <v>306</v>
      </c>
      <c r="C56" s="12">
        <f>C57</f>
        <v>278000</v>
      </c>
      <c r="D56" s="12">
        <f t="shared" ref="D56:E57" si="18">D57</f>
        <v>0</v>
      </c>
      <c r="E56" s="12">
        <f t="shared" si="18"/>
        <v>278000</v>
      </c>
    </row>
    <row r="57" spans="1:8" ht="26.25" customHeight="1" x14ac:dyDescent="0.25">
      <c r="A57" s="25" t="s">
        <v>307</v>
      </c>
      <c r="B57" s="14" t="s">
        <v>308</v>
      </c>
      <c r="C57" s="15">
        <f>C58</f>
        <v>278000</v>
      </c>
      <c r="D57" s="15">
        <f t="shared" si="18"/>
        <v>0</v>
      </c>
      <c r="E57" s="15">
        <f t="shared" si="18"/>
        <v>278000</v>
      </c>
    </row>
    <row r="58" spans="1:8" ht="27.75" customHeight="1" x14ac:dyDescent="0.25">
      <c r="A58" s="25" t="s">
        <v>309</v>
      </c>
      <c r="B58" s="14" t="s">
        <v>310</v>
      </c>
      <c r="C58" s="15">
        <v>278000</v>
      </c>
      <c r="D58" s="15"/>
      <c r="E58" s="15">
        <f>C58+D58</f>
        <v>278000</v>
      </c>
    </row>
    <row r="59" spans="1:8" ht="29.25" customHeight="1" x14ac:dyDescent="0.25">
      <c r="A59" s="10" t="s">
        <v>158</v>
      </c>
      <c r="B59" s="11" t="s">
        <v>159</v>
      </c>
      <c r="C59" s="12">
        <f>C62+C60</f>
        <v>5211971.95</v>
      </c>
      <c r="D59" s="12">
        <f t="shared" ref="D59:E59" si="19">D62+D60</f>
        <v>1840.65</v>
      </c>
      <c r="E59" s="12">
        <f t="shared" si="19"/>
        <v>5213812.6000000006</v>
      </c>
      <c r="F59" s="120"/>
      <c r="G59" s="120"/>
      <c r="H59" s="120"/>
    </row>
    <row r="60" spans="1:8" ht="29.25" customHeight="1" x14ac:dyDescent="0.25">
      <c r="A60" s="25" t="s">
        <v>792</v>
      </c>
      <c r="B60" s="14" t="s">
        <v>793</v>
      </c>
      <c r="C60" s="15">
        <f>C61</f>
        <v>0</v>
      </c>
      <c r="D60" s="15">
        <f t="shared" ref="D60:E60" si="20">D61</f>
        <v>1840.65</v>
      </c>
      <c r="E60" s="15">
        <f t="shared" si="20"/>
        <v>1840.65</v>
      </c>
    </row>
    <row r="61" spans="1:8" ht="29.25" customHeight="1" x14ac:dyDescent="0.25">
      <c r="A61" s="25" t="s">
        <v>794</v>
      </c>
      <c r="B61" s="14" t="s">
        <v>795</v>
      </c>
      <c r="C61" s="15"/>
      <c r="D61" s="15">
        <v>1840.65</v>
      </c>
      <c r="E61" s="15">
        <f>C61+D61</f>
        <v>1840.65</v>
      </c>
    </row>
    <row r="62" spans="1:8" ht="54.75" customHeight="1" x14ac:dyDescent="0.25">
      <c r="A62" s="16" t="s">
        <v>269</v>
      </c>
      <c r="B62" s="17" t="s">
        <v>160</v>
      </c>
      <c r="C62" s="15">
        <f>C63+C66</f>
        <v>5211971.95</v>
      </c>
      <c r="D62" s="15">
        <f t="shared" ref="D62:E62" si="21">D63+D66</f>
        <v>0</v>
      </c>
      <c r="E62" s="15">
        <f t="shared" si="21"/>
        <v>5211971.95</v>
      </c>
    </row>
    <row r="63" spans="1:8" ht="40.5" customHeight="1" x14ac:dyDescent="0.25">
      <c r="A63" s="13" t="s">
        <v>161</v>
      </c>
      <c r="B63" s="17" t="s">
        <v>162</v>
      </c>
      <c r="C63" s="15">
        <f>C64+C65</f>
        <v>4886663</v>
      </c>
      <c r="D63" s="15">
        <f t="shared" ref="D63:E63" si="22">D64+D65</f>
        <v>0</v>
      </c>
      <c r="E63" s="15">
        <f t="shared" si="22"/>
        <v>4886663</v>
      </c>
    </row>
    <row r="64" spans="1:8" ht="54" customHeight="1" x14ac:dyDescent="0.25">
      <c r="A64" s="25" t="s">
        <v>241</v>
      </c>
      <c r="B64" s="17" t="s">
        <v>270</v>
      </c>
      <c r="C64" s="15">
        <v>4290366</v>
      </c>
      <c r="D64" s="15"/>
      <c r="E64" s="15">
        <f>C64+D64</f>
        <v>4290366</v>
      </c>
    </row>
    <row r="65" spans="1:5" ht="53.25" customHeight="1" x14ac:dyDescent="0.25">
      <c r="A65" s="25" t="s">
        <v>163</v>
      </c>
      <c r="B65" s="17" t="s">
        <v>271</v>
      </c>
      <c r="C65" s="15">
        <v>596297</v>
      </c>
      <c r="D65" s="15"/>
      <c r="E65" s="15">
        <f>C65+D65</f>
        <v>596297</v>
      </c>
    </row>
    <row r="66" spans="1:5" ht="53.25" customHeight="1" x14ac:dyDescent="0.25">
      <c r="A66" s="16" t="s">
        <v>272</v>
      </c>
      <c r="B66" s="17" t="s">
        <v>421</v>
      </c>
      <c r="C66" s="15">
        <f>C67</f>
        <v>325308.95</v>
      </c>
      <c r="D66" s="15">
        <f t="shared" ref="D66:E66" si="23">D67</f>
        <v>0</v>
      </c>
      <c r="E66" s="15">
        <f t="shared" si="23"/>
        <v>325308.95</v>
      </c>
    </row>
    <row r="67" spans="1:5" ht="40.5" customHeight="1" x14ac:dyDescent="0.25">
      <c r="A67" s="16" t="s">
        <v>230</v>
      </c>
      <c r="B67" s="17" t="s">
        <v>164</v>
      </c>
      <c r="C67" s="15">
        <v>325308.95</v>
      </c>
      <c r="D67" s="15"/>
      <c r="E67" s="15">
        <f>C67+D67</f>
        <v>325308.95</v>
      </c>
    </row>
    <row r="68" spans="1:5" x14ac:dyDescent="0.25">
      <c r="A68" s="10" t="s">
        <v>402</v>
      </c>
      <c r="B68" s="11" t="s">
        <v>403</v>
      </c>
      <c r="C68" s="12">
        <f>C69</f>
        <v>520250</v>
      </c>
      <c r="D68" s="12">
        <f t="shared" ref="D68:E68" si="24">D69</f>
        <v>0</v>
      </c>
      <c r="E68" s="12">
        <f t="shared" si="24"/>
        <v>520250</v>
      </c>
    </row>
    <row r="69" spans="1:5" x14ac:dyDescent="0.25">
      <c r="A69" s="13" t="s">
        <v>404</v>
      </c>
      <c r="B69" s="14" t="s">
        <v>405</v>
      </c>
      <c r="C69" s="15">
        <f>C70+C71+C72</f>
        <v>520250</v>
      </c>
      <c r="D69" s="15">
        <f t="shared" ref="D69:E69" si="25">D70+D71+D72</f>
        <v>0</v>
      </c>
      <c r="E69" s="15">
        <f t="shared" si="25"/>
        <v>520250</v>
      </c>
    </row>
    <row r="70" spans="1:5" ht="38.25" x14ac:dyDescent="0.25">
      <c r="A70" s="25" t="s">
        <v>650</v>
      </c>
      <c r="B70" s="14" t="s">
        <v>651</v>
      </c>
      <c r="C70" s="15">
        <v>16400</v>
      </c>
      <c r="D70" s="15"/>
      <c r="E70" s="15">
        <f t="shared" ref="E70:E71" si="26">C70+D70</f>
        <v>16400</v>
      </c>
    </row>
    <row r="71" spans="1:5" ht="38.25" x14ac:dyDescent="0.25">
      <c r="A71" s="25" t="s">
        <v>652</v>
      </c>
      <c r="B71" s="14" t="s">
        <v>653</v>
      </c>
      <c r="C71" s="15">
        <v>650</v>
      </c>
      <c r="D71" s="15"/>
      <c r="E71" s="15">
        <f t="shared" si="26"/>
        <v>650</v>
      </c>
    </row>
    <row r="72" spans="1:5" x14ac:dyDescent="0.25">
      <c r="A72" s="25" t="s">
        <v>683</v>
      </c>
      <c r="B72" s="14" t="s">
        <v>684</v>
      </c>
      <c r="C72" s="15">
        <f>C73+C74</f>
        <v>503200</v>
      </c>
      <c r="D72" s="15">
        <f t="shared" ref="D72:E72" si="27">D73+D74</f>
        <v>0</v>
      </c>
      <c r="E72" s="15">
        <f t="shared" si="27"/>
        <v>503200</v>
      </c>
    </row>
    <row r="73" spans="1:5" ht="38.25" x14ac:dyDescent="0.25">
      <c r="A73" s="25" t="s">
        <v>654</v>
      </c>
      <c r="B73" s="14" t="s">
        <v>655</v>
      </c>
      <c r="C73" s="15">
        <v>487100</v>
      </c>
      <c r="D73" s="15"/>
      <c r="E73" s="15">
        <f t="shared" ref="E73:E74" si="28">C73+D73</f>
        <v>487100</v>
      </c>
    </row>
    <row r="74" spans="1:5" ht="38.25" x14ac:dyDescent="0.25">
      <c r="A74" s="25" t="s">
        <v>656</v>
      </c>
      <c r="B74" s="14" t="s">
        <v>657</v>
      </c>
      <c r="C74" s="15">
        <v>16100</v>
      </c>
      <c r="D74" s="15"/>
      <c r="E74" s="15">
        <f t="shared" si="28"/>
        <v>16100</v>
      </c>
    </row>
    <row r="75" spans="1:5" ht="29.25" customHeight="1" x14ac:dyDescent="0.25">
      <c r="A75" s="10" t="s">
        <v>165</v>
      </c>
      <c r="B75" s="11" t="s">
        <v>250</v>
      </c>
      <c r="C75" s="12">
        <f t="shared" ref="C75:E76" si="29">C76</f>
        <v>2382401</v>
      </c>
      <c r="D75" s="12">
        <f t="shared" si="29"/>
        <v>75000</v>
      </c>
      <c r="E75" s="12">
        <f t="shared" si="29"/>
        <v>2457401</v>
      </c>
    </row>
    <row r="76" spans="1:5" ht="19.5" customHeight="1" x14ac:dyDescent="0.25">
      <c r="A76" s="13" t="s">
        <v>166</v>
      </c>
      <c r="B76" s="17" t="s">
        <v>167</v>
      </c>
      <c r="C76" s="15">
        <f t="shared" si="29"/>
        <v>2382401</v>
      </c>
      <c r="D76" s="15">
        <f t="shared" si="29"/>
        <v>75000</v>
      </c>
      <c r="E76" s="15">
        <f t="shared" si="29"/>
        <v>2457401</v>
      </c>
    </row>
    <row r="77" spans="1:5" ht="17.25" customHeight="1" x14ac:dyDescent="0.25">
      <c r="A77" s="13" t="s">
        <v>168</v>
      </c>
      <c r="B77" s="17" t="s">
        <v>169</v>
      </c>
      <c r="C77" s="15">
        <f>C78+C79</f>
        <v>2382401</v>
      </c>
      <c r="D77" s="15">
        <f t="shared" ref="D77:E77" si="30">D78+D79</f>
        <v>75000</v>
      </c>
      <c r="E77" s="15">
        <f t="shared" si="30"/>
        <v>2457401</v>
      </c>
    </row>
    <row r="78" spans="1:5" ht="25.5" customHeight="1" x14ac:dyDescent="0.25">
      <c r="A78" s="25" t="s">
        <v>170</v>
      </c>
      <c r="B78" s="17" t="s">
        <v>171</v>
      </c>
      <c r="C78" s="15">
        <v>15000</v>
      </c>
      <c r="D78" s="15">
        <v>75000</v>
      </c>
      <c r="E78" s="15">
        <f t="shared" ref="E78:E79" si="31">C78+D78</f>
        <v>90000</v>
      </c>
    </row>
    <row r="79" spans="1:5" ht="27.75" customHeight="1" x14ac:dyDescent="0.25">
      <c r="A79" s="25" t="s">
        <v>172</v>
      </c>
      <c r="B79" s="14" t="s">
        <v>171</v>
      </c>
      <c r="C79" s="15">
        <v>2367401</v>
      </c>
      <c r="D79" s="15"/>
      <c r="E79" s="15">
        <f t="shared" si="31"/>
        <v>2367401</v>
      </c>
    </row>
    <row r="80" spans="1:5" ht="27.75" customHeight="1" x14ac:dyDescent="0.25">
      <c r="A80" s="10" t="s">
        <v>173</v>
      </c>
      <c r="B80" s="11" t="s">
        <v>174</v>
      </c>
      <c r="C80" s="12">
        <f>C81</f>
        <v>1754300</v>
      </c>
      <c r="D80" s="12">
        <f t="shared" ref="D80:E81" si="32">D81</f>
        <v>0</v>
      </c>
      <c r="E80" s="12">
        <f t="shared" si="32"/>
        <v>1754300</v>
      </c>
    </row>
    <row r="81" spans="1:5" ht="26.25" customHeight="1" x14ac:dyDescent="0.25">
      <c r="A81" s="16" t="s">
        <v>276</v>
      </c>
      <c r="B81" s="17" t="s">
        <v>273</v>
      </c>
      <c r="C81" s="15">
        <f>C82</f>
        <v>1754300</v>
      </c>
      <c r="D81" s="15">
        <f t="shared" si="32"/>
        <v>0</v>
      </c>
      <c r="E81" s="15">
        <f t="shared" si="32"/>
        <v>1754300</v>
      </c>
    </row>
    <row r="82" spans="1:5" ht="25.5" customHeight="1" x14ac:dyDescent="0.25">
      <c r="A82" s="16" t="s">
        <v>277</v>
      </c>
      <c r="B82" s="17" t="s">
        <v>175</v>
      </c>
      <c r="C82" s="15">
        <f>C83+C84</f>
        <v>1754300</v>
      </c>
      <c r="D82" s="15">
        <f t="shared" ref="D82:E82" si="33">D83+D84</f>
        <v>0</v>
      </c>
      <c r="E82" s="15">
        <f t="shared" si="33"/>
        <v>1754300</v>
      </c>
    </row>
    <row r="83" spans="1:5" ht="39.75" customHeight="1" x14ac:dyDescent="0.25">
      <c r="A83" s="16" t="s">
        <v>278</v>
      </c>
      <c r="B83" s="17" t="s">
        <v>274</v>
      </c>
      <c r="C83" s="15">
        <v>1579100</v>
      </c>
      <c r="D83" s="15"/>
      <c r="E83" s="15">
        <f t="shared" ref="E83:E84" si="34">C83+D83</f>
        <v>1579100</v>
      </c>
    </row>
    <row r="84" spans="1:5" ht="29.25" customHeight="1" x14ac:dyDescent="0.25">
      <c r="A84" s="16" t="s">
        <v>279</v>
      </c>
      <c r="B84" s="17" t="s">
        <v>275</v>
      </c>
      <c r="C84" s="15">
        <v>175200</v>
      </c>
      <c r="D84" s="15"/>
      <c r="E84" s="15">
        <f t="shared" si="34"/>
        <v>175200</v>
      </c>
    </row>
    <row r="85" spans="1:5" ht="17.25" customHeight="1" x14ac:dyDescent="0.25">
      <c r="A85" s="10" t="s">
        <v>176</v>
      </c>
      <c r="B85" s="11" t="s">
        <v>177</v>
      </c>
      <c r="C85" s="12">
        <f>C86</f>
        <v>447302.54</v>
      </c>
      <c r="D85" s="12">
        <f t="shared" ref="D85:E85" si="35">D86</f>
        <v>0</v>
      </c>
      <c r="E85" s="12">
        <f t="shared" si="35"/>
        <v>447302.54</v>
      </c>
    </row>
    <row r="86" spans="1:5" ht="26.25" customHeight="1" x14ac:dyDescent="0.25">
      <c r="A86" s="25" t="s">
        <v>610</v>
      </c>
      <c r="B86" s="14" t="s">
        <v>611</v>
      </c>
      <c r="C86" s="15">
        <f>C87+C90+C93+C96+C100+C102+C104+C106+C108+C110+C98</f>
        <v>447302.54</v>
      </c>
      <c r="D86" s="15">
        <f t="shared" ref="D86:E86" si="36">D87+D90+D93+D96+D100+D102+D104+D106+D108+D110+D98</f>
        <v>0</v>
      </c>
      <c r="E86" s="15">
        <f t="shared" si="36"/>
        <v>447302.54</v>
      </c>
    </row>
    <row r="87" spans="1:5" ht="39" customHeight="1" x14ac:dyDescent="0.25">
      <c r="A87" s="29" t="s">
        <v>612</v>
      </c>
      <c r="B87" s="30" t="s">
        <v>613</v>
      </c>
      <c r="C87" s="15">
        <f>C88+C89</f>
        <v>9098.66</v>
      </c>
      <c r="D87" s="15">
        <f t="shared" ref="D87:E87" si="37">D88+D89</f>
        <v>0</v>
      </c>
      <c r="E87" s="15">
        <f t="shared" si="37"/>
        <v>9098.66</v>
      </c>
    </row>
    <row r="88" spans="1:5" ht="51" customHeight="1" x14ac:dyDescent="0.25">
      <c r="A88" s="25" t="s">
        <v>311</v>
      </c>
      <c r="B88" s="14" t="s">
        <v>312</v>
      </c>
      <c r="C88" s="15">
        <v>5098.66</v>
      </c>
      <c r="D88" s="15"/>
      <c r="E88" s="15">
        <f t="shared" ref="E88:E89" si="38">C88+D88</f>
        <v>5098.66</v>
      </c>
    </row>
    <row r="89" spans="1:5" ht="52.5" customHeight="1" x14ac:dyDescent="0.25">
      <c r="A89" s="29" t="s">
        <v>614</v>
      </c>
      <c r="B89" s="30" t="s">
        <v>615</v>
      </c>
      <c r="C89" s="15">
        <v>4000</v>
      </c>
      <c r="D89" s="15"/>
      <c r="E89" s="15">
        <f t="shared" si="38"/>
        <v>4000</v>
      </c>
    </row>
    <row r="90" spans="1:5" ht="51" customHeight="1" x14ac:dyDescent="0.25">
      <c r="A90" s="29" t="s">
        <v>616</v>
      </c>
      <c r="B90" s="30" t="s">
        <v>617</v>
      </c>
      <c r="C90" s="15">
        <f>C91+C92</f>
        <v>40792.01</v>
      </c>
      <c r="D90" s="15">
        <f t="shared" ref="D90:E90" si="39">D91+D92</f>
        <v>0</v>
      </c>
      <c r="E90" s="15">
        <f t="shared" si="39"/>
        <v>40792.01</v>
      </c>
    </row>
    <row r="91" spans="1:5" ht="63.75" x14ac:dyDescent="0.25">
      <c r="A91" s="29" t="s">
        <v>618</v>
      </c>
      <c r="B91" s="30" t="s">
        <v>619</v>
      </c>
      <c r="C91" s="15">
        <v>4192.01</v>
      </c>
      <c r="D91" s="15"/>
      <c r="E91" s="15">
        <f t="shared" ref="E91:E92" si="40">C91+D91</f>
        <v>4192.01</v>
      </c>
    </row>
    <row r="92" spans="1:5" ht="63.75" x14ac:dyDescent="0.25">
      <c r="A92" s="29" t="s">
        <v>620</v>
      </c>
      <c r="B92" s="30" t="s">
        <v>619</v>
      </c>
      <c r="C92" s="15">
        <v>36600</v>
      </c>
      <c r="D92" s="15"/>
      <c r="E92" s="15">
        <f t="shared" si="40"/>
        <v>36600</v>
      </c>
    </row>
    <row r="93" spans="1:5" ht="42" customHeight="1" x14ac:dyDescent="0.25">
      <c r="A93" s="29" t="s">
        <v>621</v>
      </c>
      <c r="B93" s="30" t="s">
        <v>622</v>
      </c>
      <c r="C93" s="15">
        <f>C94+C95</f>
        <v>16325</v>
      </c>
      <c r="D93" s="15">
        <f t="shared" ref="D93:E93" si="41">D94+D95</f>
        <v>0</v>
      </c>
      <c r="E93" s="15">
        <f t="shared" si="41"/>
        <v>16325</v>
      </c>
    </row>
    <row r="94" spans="1:5" ht="54.75" customHeight="1" x14ac:dyDescent="0.25">
      <c r="A94" s="29" t="s">
        <v>313</v>
      </c>
      <c r="B94" s="30" t="s">
        <v>623</v>
      </c>
      <c r="C94" s="15">
        <v>1575</v>
      </c>
      <c r="D94" s="15"/>
      <c r="E94" s="15">
        <f t="shared" ref="E94:E95" si="42">C94+D94</f>
        <v>1575</v>
      </c>
    </row>
    <row r="95" spans="1:5" ht="54.75" customHeight="1" x14ac:dyDescent="0.25">
      <c r="A95" s="29" t="s">
        <v>624</v>
      </c>
      <c r="B95" s="30" t="s">
        <v>623</v>
      </c>
      <c r="C95" s="15">
        <v>14750</v>
      </c>
      <c r="D95" s="15"/>
      <c r="E95" s="15">
        <f t="shared" si="42"/>
        <v>14750</v>
      </c>
    </row>
    <row r="96" spans="1:5" ht="42" customHeight="1" x14ac:dyDescent="0.25">
      <c r="A96" s="29" t="s">
        <v>625</v>
      </c>
      <c r="B96" s="30" t="s">
        <v>626</v>
      </c>
      <c r="C96" s="15">
        <f>C97</f>
        <v>63250</v>
      </c>
      <c r="D96" s="15">
        <f t="shared" ref="D96:E96" si="43">D97</f>
        <v>0</v>
      </c>
      <c r="E96" s="15">
        <f t="shared" si="43"/>
        <v>63250</v>
      </c>
    </row>
    <row r="97" spans="1:5" ht="54.75" customHeight="1" x14ac:dyDescent="0.25">
      <c r="A97" s="16" t="s">
        <v>486</v>
      </c>
      <c r="B97" s="31" t="s">
        <v>484</v>
      </c>
      <c r="C97" s="15">
        <v>63250</v>
      </c>
      <c r="D97" s="15"/>
      <c r="E97" s="15">
        <f>C97+D97</f>
        <v>63250</v>
      </c>
    </row>
    <row r="98" spans="1:5" ht="42.75" customHeight="1" x14ac:dyDescent="0.25">
      <c r="A98" s="16" t="s">
        <v>627</v>
      </c>
      <c r="B98" s="31" t="s">
        <v>628</v>
      </c>
      <c r="C98" s="15">
        <f>C99</f>
        <v>8300</v>
      </c>
      <c r="D98" s="15">
        <f t="shared" ref="D98:E98" si="44">D99</f>
        <v>0</v>
      </c>
      <c r="E98" s="15">
        <f t="shared" si="44"/>
        <v>8300</v>
      </c>
    </row>
    <row r="99" spans="1:5" ht="53.25" customHeight="1" x14ac:dyDescent="0.25">
      <c r="A99" s="16" t="s">
        <v>487</v>
      </c>
      <c r="B99" s="31" t="s">
        <v>485</v>
      </c>
      <c r="C99" s="15">
        <v>8300</v>
      </c>
      <c r="D99" s="15"/>
      <c r="E99" s="15">
        <f>C99+D99</f>
        <v>8300</v>
      </c>
    </row>
    <row r="100" spans="1:5" ht="38.25" x14ac:dyDescent="0.25">
      <c r="A100" s="29" t="s">
        <v>629</v>
      </c>
      <c r="B100" s="30" t="s">
        <v>630</v>
      </c>
      <c r="C100" s="15">
        <f>C101</f>
        <v>13050</v>
      </c>
      <c r="D100" s="15">
        <f t="shared" ref="D100:E100" si="45">D101</f>
        <v>0</v>
      </c>
      <c r="E100" s="15">
        <f t="shared" si="45"/>
        <v>13050</v>
      </c>
    </row>
    <row r="101" spans="1:5" ht="55.5" customHeight="1" x14ac:dyDescent="0.25">
      <c r="A101" s="29" t="s">
        <v>631</v>
      </c>
      <c r="B101" s="30" t="s">
        <v>632</v>
      </c>
      <c r="C101" s="15">
        <v>13050</v>
      </c>
      <c r="D101" s="15"/>
      <c r="E101" s="15">
        <f>C101+D101</f>
        <v>13050</v>
      </c>
    </row>
    <row r="102" spans="1:5" ht="41.25" customHeight="1" x14ac:dyDescent="0.25">
      <c r="A102" s="29" t="s">
        <v>633</v>
      </c>
      <c r="B102" s="30" t="s">
        <v>634</v>
      </c>
      <c r="C102" s="15">
        <f>C103</f>
        <v>15500</v>
      </c>
      <c r="D102" s="15">
        <f t="shared" ref="D102:E102" si="46">D103</f>
        <v>0</v>
      </c>
      <c r="E102" s="15">
        <f t="shared" si="46"/>
        <v>15500</v>
      </c>
    </row>
    <row r="103" spans="1:5" ht="63.75" x14ac:dyDescent="0.25">
      <c r="A103" s="29" t="s">
        <v>635</v>
      </c>
      <c r="B103" s="30" t="s">
        <v>636</v>
      </c>
      <c r="C103" s="15">
        <v>15500</v>
      </c>
      <c r="D103" s="15"/>
      <c r="E103" s="15">
        <f>C103+D103</f>
        <v>15500</v>
      </c>
    </row>
    <row r="104" spans="1:5" ht="40.5" customHeight="1" x14ac:dyDescent="0.25">
      <c r="A104" s="29" t="s">
        <v>637</v>
      </c>
      <c r="B104" s="30" t="s">
        <v>638</v>
      </c>
      <c r="C104" s="15">
        <f>C105</f>
        <v>300</v>
      </c>
      <c r="D104" s="15">
        <f t="shared" ref="D104:E104" si="47">D105</f>
        <v>0</v>
      </c>
      <c r="E104" s="15">
        <f t="shared" si="47"/>
        <v>300</v>
      </c>
    </row>
    <row r="105" spans="1:5" ht="69" customHeight="1" x14ac:dyDescent="0.25">
      <c r="A105" s="16" t="s">
        <v>488</v>
      </c>
      <c r="B105" s="31" t="s">
        <v>489</v>
      </c>
      <c r="C105" s="15">
        <v>300</v>
      </c>
      <c r="D105" s="15"/>
      <c r="E105" s="15">
        <f>C105+D105</f>
        <v>300</v>
      </c>
    </row>
    <row r="106" spans="1:5" ht="41.25" customHeight="1" x14ac:dyDescent="0.25">
      <c r="A106" s="29" t="s">
        <v>639</v>
      </c>
      <c r="B106" s="30" t="s">
        <v>640</v>
      </c>
      <c r="C106" s="15">
        <f>C107</f>
        <v>8500</v>
      </c>
      <c r="D106" s="15">
        <f t="shared" ref="D106:E106" si="48">D107</f>
        <v>0</v>
      </c>
      <c r="E106" s="15">
        <f t="shared" si="48"/>
        <v>8500</v>
      </c>
    </row>
    <row r="107" spans="1:5" ht="55.5" customHeight="1" x14ac:dyDescent="0.25">
      <c r="A107" s="16" t="s">
        <v>490</v>
      </c>
      <c r="B107" s="31" t="s">
        <v>491</v>
      </c>
      <c r="C107" s="15">
        <v>8500</v>
      </c>
      <c r="D107" s="15"/>
      <c r="E107" s="15">
        <f>C107+D107</f>
        <v>8500</v>
      </c>
    </row>
    <row r="108" spans="1:5" ht="39.75" customHeight="1" x14ac:dyDescent="0.25">
      <c r="A108" s="29" t="s">
        <v>641</v>
      </c>
      <c r="B108" s="30" t="s">
        <v>642</v>
      </c>
      <c r="C108" s="15">
        <f>C109</f>
        <v>80600</v>
      </c>
      <c r="D108" s="15">
        <f t="shared" ref="D108:E108" si="49">D109</f>
        <v>0</v>
      </c>
      <c r="E108" s="15">
        <f t="shared" si="49"/>
        <v>80600</v>
      </c>
    </row>
    <row r="109" spans="1:5" ht="55.5" customHeight="1" x14ac:dyDescent="0.25">
      <c r="A109" s="16" t="s">
        <v>492</v>
      </c>
      <c r="B109" s="31" t="s">
        <v>493</v>
      </c>
      <c r="C109" s="15">
        <v>80600</v>
      </c>
      <c r="D109" s="15"/>
      <c r="E109" s="15">
        <f>C109+D109</f>
        <v>80600</v>
      </c>
    </row>
    <row r="110" spans="1:5" ht="39" customHeight="1" x14ac:dyDescent="0.25">
      <c r="A110" s="29" t="s">
        <v>643</v>
      </c>
      <c r="B110" s="30" t="s">
        <v>644</v>
      </c>
      <c r="C110" s="15">
        <f>C111+C112</f>
        <v>191586.87</v>
      </c>
      <c r="D110" s="15">
        <f t="shared" ref="D110:E110" si="50">D111+D112</f>
        <v>0</v>
      </c>
      <c r="E110" s="15">
        <f t="shared" si="50"/>
        <v>191586.87</v>
      </c>
    </row>
    <row r="111" spans="1:5" ht="55.5" customHeight="1" x14ac:dyDescent="0.25">
      <c r="A111" s="32" t="s">
        <v>314</v>
      </c>
      <c r="B111" s="31" t="s">
        <v>315</v>
      </c>
      <c r="C111" s="15">
        <v>8286.8700000000008</v>
      </c>
      <c r="D111" s="15"/>
      <c r="E111" s="15">
        <f t="shared" ref="E111:E112" si="51">C111+D111</f>
        <v>8286.8700000000008</v>
      </c>
    </row>
    <row r="112" spans="1:5" ht="55.5" customHeight="1" x14ac:dyDescent="0.25">
      <c r="A112" s="16" t="s">
        <v>518</v>
      </c>
      <c r="B112" s="31" t="s">
        <v>315</v>
      </c>
      <c r="C112" s="15">
        <v>183300</v>
      </c>
      <c r="D112" s="15"/>
      <c r="E112" s="15">
        <f t="shared" si="51"/>
        <v>183300</v>
      </c>
    </row>
    <row r="113" spans="1:5" ht="16.5" customHeight="1" x14ac:dyDescent="0.25">
      <c r="A113" s="10" t="s">
        <v>178</v>
      </c>
      <c r="B113" s="11" t="s">
        <v>179</v>
      </c>
      <c r="C113" s="12">
        <f t="shared" ref="C113:E114" si="52">C114</f>
        <v>1300</v>
      </c>
      <c r="D113" s="12">
        <f t="shared" si="52"/>
        <v>0</v>
      </c>
      <c r="E113" s="12">
        <f t="shared" si="52"/>
        <v>1300</v>
      </c>
    </row>
    <row r="114" spans="1:5" ht="19.5" customHeight="1" x14ac:dyDescent="0.25">
      <c r="A114" s="13" t="s">
        <v>180</v>
      </c>
      <c r="B114" s="14" t="s">
        <v>181</v>
      </c>
      <c r="C114" s="15">
        <f t="shared" si="52"/>
        <v>1300</v>
      </c>
      <c r="D114" s="15">
        <f t="shared" si="52"/>
        <v>0</v>
      </c>
      <c r="E114" s="15">
        <f t="shared" si="52"/>
        <v>1300</v>
      </c>
    </row>
    <row r="115" spans="1:5" ht="18" customHeight="1" x14ac:dyDescent="0.25">
      <c r="A115" s="25" t="s">
        <v>182</v>
      </c>
      <c r="B115" s="14" t="s">
        <v>183</v>
      </c>
      <c r="C115" s="15">
        <v>1300</v>
      </c>
      <c r="D115" s="15"/>
      <c r="E115" s="15">
        <f>C115+D115</f>
        <v>1300</v>
      </c>
    </row>
    <row r="116" spans="1:5" ht="17.25" customHeight="1" x14ac:dyDescent="0.25">
      <c r="A116" s="10" t="s">
        <v>184</v>
      </c>
      <c r="B116" s="11" t="s">
        <v>185</v>
      </c>
      <c r="C116" s="12">
        <f>C117+C153</f>
        <v>255057726.50999999</v>
      </c>
      <c r="D116" s="12">
        <f t="shared" ref="D116:E116" si="53">D117+D153</f>
        <v>5578009.7299999995</v>
      </c>
      <c r="E116" s="12">
        <f t="shared" si="53"/>
        <v>260635736.23999998</v>
      </c>
    </row>
    <row r="117" spans="1:5" ht="31.5" customHeight="1" x14ac:dyDescent="0.25">
      <c r="A117" s="10" t="s">
        <v>186</v>
      </c>
      <c r="B117" s="11" t="s">
        <v>187</v>
      </c>
      <c r="C117" s="12">
        <f>C118+C123+C136+C145</f>
        <v>255057726.50999999</v>
      </c>
      <c r="D117" s="12">
        <f t="shared" ref="D117:E117" si="54">D118+D123+D136+D145</f>
        <v>5863227.5299999993</v>
      </c>
      <c r="E117" s="12">
        <f t="shared" si="54"/>
        <v>260920954.03999999</v>
      </c>
    </row>
    <row r="118" spans="1:5" ht="17.25" customHeight="1" x14ac:dyDescent="0.25">
      <c r="A118" s="10" t="s">
        <v>243</v>
      </c>
      <c r="B118" s="11" t="s">
        <v>223</v>
      </c>
      <c r="C118" s="12">
        <f>C119+C121</f>
        <v>122216397.05</v>
      </c>
      <c r="D118" s="12">
        <f t="shared" ref="D118:E118" si="55">D119+D121</f>
        <v>0</v>
      </c>
      <c r="E118" s="12">
        <f t="shared" si="55"/>
        <v>122216397.05</v>
      </c>
    </row>
    <row r="119" spans="1:5" ht="16.5" customHeight="1" x14ac:dyDescent="0.25">
      <c r="A119" s="13" t="s">
        <v>244</v>
      </c>
      <c r="B119" s="14" t="s">
        <v>188</v>
      </c>
      <c r="C119" s="15">
        <f>C120</f>
        <v>106072800</v>
      </c>
      <c r="D119" s="15">
        <f t="shared" ref="D119:E119" si="56">D120</f>
        <v>0</v>
      </c>
      <c r="E119" s="15">
        <f t="shared" si="56"/>
        <v>106072800</v>
      </c>
    </row>
    <row r="120" spans="1:5" ht="29.25" customHeight="1" x14ac:dyDescent="0.25">
      <c r="A120" s="25" t="s">
        <v>245</v>
      </c>
      <c r="B120" s="14" t="s">
        <v>520</v>
      </c>
      <c r="C120" s="15">
        <v>106072800</v>
      </c>
      <c r="D120" s="15"/>
      <c r="E120" s="15">
        <f>C120+D120</f>
        <v>106072800</v>
      </c>
    </row>
    <row r="121" spans="1:5" ht="20.25" customHeight="1" x14ac:dyDescent="0.25">
      <c r="A121" s="25" t="s">
        <v>689</v>
      </c>
      <c r="B121" s="14" t="s">
        <v>690</v>
      </c>
      <c r="C121" s="15">
        <f>C122</f>
        <v>16143597.050000001</v>
      </c>
      <c r="D121" s="15">
        <f t="shared" ref="D121:E121" si="57">D122</f>
        <v>0</v>
      </c>
      <c r="E121" s="15">
        <f t="shared" si="57"/>
        <v>16143597.050000001</v>
      </c>
    </row>
    <row r="122" spans="1:5" ht="29.25" customHeight="1" x14ac:dyDescent="0.25">
      <c r="A122" s="25" t="s">
        <v>691</v>
      </c>
      <c r="B122" s="14" t="s">
        <v>692</v>
      </c>
      <c r="C122" s="15">
        <v>16143597.050000001</v>
      </c>
      <c r="D122" s="15"/>
      <c r="E122" s="15">
        <f>C122+D122</f>
        <v>16143597.050000001</v>
      </c>
    </row>
    <row r="123" spans="1:5" ht="25.5" x14ac:dyDescent="0.25">
      <c r="A123" s="10" t="s">
        <v>246</v>
      </c>
      <c r="B123" s="11" t="s">
        <v>189</v>
      </c>
      <c r="C123" s="12">
        <f>C130+C124+C128+C132+C134+C126</f>
        <v>24720390.18</v>
      </c>
      <c r="D123" s="12">
        <f t="shared" ref="D123:E123" si="58">D130+D124+D128+D132+D134+D126</f>
        <v>37895.090000000004</v>
      </c>
      <c r="E123" s="12">
        <f t="shared" si="58"/>
        <v>24758285.270000003</v>
      </c>
    </row>
    <row r="124" spans="1:5" ht="38.25" x14ac:dyDescent="0.25">
      <c r="A124" s="33" t="s">
        <v>397</v>
      </c>
      <c r="B124" s="14" t="s">
        <v>398</v>
      </c>
      <c r="C124" s="15">
        <f>C125</f>
        <v>4304324.5999999996</v>
      </c>
      <c r="D124" s="15">
        <f t="shared" ref="D124:E124" si="59">D125</f>
        <v>63534.9</v>
      </c>
      <c r="E124" s="15">
        <f t="shared" si="59"/>
        <v>4367859.5</v>
      </c>
    </row>
    <row r="125" spans="1:5" ht="38.25" x14ac:dyDescent="0.25">
      <c r="A125" s="33" t="s">
        <v>399</v>
      </c>
      <c r="B125" s="14" t="s">
        <v>400</v>
      </c>
      <c r="C125" s="15">
        <v>4304324.5999999996</v>
      </c>
      <c r="D125" s="15">
        <v>63534.9</v>
      </c>
      <c r="E125" s="15">
        <f>C125+D125</f>
        <v>4367859.5</v>
      </c>
    </row>
    <row r="126" spans="1:5" ht="39" x14ac:dyDescent="0.25">
      <c r="A126" s="25" t="s">
        <v>526</v>
      </c>
      <c r="B126" s="34" t="s">
        <v>527</v>
      </c>
      <c r="C126" s="15">
        <f>C127</f>
        <v>9402266.2100000009</v>
      </c>
      <c r="D126" s="15">
        <f t="shared" ref="D126:E126" si="60">D127</f>
        <v>0</v>
      </c>
      <c r="E126" s="15">
        <f t="shared" si="60"/>
        <v>9402266.2100000009</v>
      </c>
    </row>
    <row r="127" spans="1:5" ht="40.5" customHeight="1" x14ac:dyDescent="0.25">
      <c r="A127" s="25" t="s">
        <v>528</v>
      </c>
      <c r="B127" s="34" t="s">
        <v>529</v>
      </c>
      <c r="C127" s="15">
        <v>9402266.2100000009</v>
      </c>
      <c r="D127" s="15"/>
      <c r="E127" s="15">
        <f>C127+D127</f>
        <v>9402266.2100000009</v>
      </c>
    </row>
    <row r="128" spans="1:5" ht="25.5" x14ac:dyDescent="0.25">
      <c r="A128" s="35" t="s">
        <v>497</v>
      </c>
      <c r="B128" s="36" t="s">
        <v>499</v>
      </c>
      <c r="C128" s="15">
        <f>C129</f>
        <v>680281.54</v>
      </c>
      <c r="D128" s="15">
        <f t="shared" ref="D128:E128" si="61">D129</f>
        <v>0</v>
      </c>
      <c r="E128" s="15">
        <f t="shared" si="61"/>
        <v>680281.54</v>
      </c>
    </row>
    <row r="129" spans="1:5" ht="25.5" x14ac:dyDescent="0.25">
      <c r="A129" s="35" t="s">
        <v>498</v>
      </c>
      <c r="B129" s="36" t="s">
        <v>495</v>
      </c>
      <c r="C129" s="15">
        <v>680281.54</v>
      </c>
      <c r="D129" s="15"/>
      <c r="E129" s="15">
        <f>C129+D129</f>
        <v>680281.54</v>
      </c>
    </row>
    <row r="130" spans="1:5" x14ac:dyDescent="0.25">
      <c r="A130" s="13" t="s">
        <v>247</v>
      </c>
      <c r="B130" s="37" t="s">
        <v>190</v>
      </c>
      <c r="C130" s="15">
        <f t="shared" ref="C130:E130" si="62">C131</f>
        <v>10304809.83</v>
      </c>
      <c r="D130" s="15">
        <f t="shared" si="62"/>
        <v>-19694.18</v>
      </c>
      <c r="E130" s="15">
        <f t="shared" si="62"/>
        <v>10285115.65</v>
      </c>
    </row>
    <row r="131" spans="1:5" x14ac:dyDescent="0.25">
      <c r="A131" s="25" t="s">
        <v>248</v>
      </c>
      <c r="B131" s="37" t="s">
        <v>191</v>
      </c>
      <c r="C131" s="15">
        <v>10304809.83</v>
      </c>
      <c r="D131" s="15">
        <v>-19694.18</v>
      </c>
      <c r="E131" s="15">
        <f>C131+D131</f>
        <v>10285115.65</v>
      </c>
    </row>
    <row r="132" spans="1:5" x14ac:dyDescent="0.25">
      <c r="A132" s="35" t="s">
        <v>530</v>
      </c>
      <c r="B132" s="36" t="s">
        <v>531</v>
      </c>
      <c r="C132" s="15">
        <f>C133</f>
        <v>28708</v>
      </c>
      <c r="D132" s="15">
        <f t="shared" ref="D132:E132" si="63">D133</f>
        <v>-5945.63</v>
      </c>
      <c r="E132" s="15">
        <f t="shared" si="63"/>
        <v>22762.37</v>
      </c>
    </row>
    <row r="133" spans="1:5" x14ac:dyDescent="0.25">
      <c r="A133" s="35" t="s">
        <v>532</v>
      </c>
      <c r="B133" s="36" t="s">
        <v>533</v>
      </c>
      <c r="C133" s="15">
        <v>28708</v>
      </c>
      <c r="D133" s="15">
        <v>-5945.63</v>
      </c>
      <c r="E133" s="15">
        <f>C133+D133</f>
        <v>22762.37</v>
      </c>
    </row>
    <row r="134" spans="1:5" x14ac:dyDescent="0.25">
      <c r="A134" s="38" t="s">
        <v>534</v>
      </c>
      <c r="B134" s="39" t="s">
        <v>535</v>
      </c>
      <c r="C134" s="15">
        <f>C135</f>
        <v>0</v>
      </c>
      <c r="D134" s="15">
        <f t="shared" ref="D134:E134" si="64">D135</f>
        <v>0</v>
      </c>
      <c r="E134" s="15">
        <f t="shared" si="64"/>
        <v>0</v>
      </c>
    </row>
    <row r="135" spans="1:5" ht="25.5" x14ac:dyDescent="0.25">
      <c r="A135" s="38" t="s">
        <v>603</v>
      </c>
      <c r="B135" s="39" t="s">
        <v>536</v>
      </c>
      <c r="C135" s="15">
        <v>0</v>
      </c>
      <c r="D135" s="15"/>
      <c r="E135" s="15">
        <f>C135+D135</f>
        <v>0</v>
      </c>
    </row>
    <row r="136" spans="1:5" ht="16.5" customHeight="1" x14ac:dyDescent="0.25">
      <c r="A136" s="10" t="s">
        <v>249</v>
      </c>
      <c r="B136" s="40" t="s">
        <v>280</v>
      </c>
      <c r="C136" s="12">
        <f>C137+C139+C141+C143</f>
        <v>103601739.48</v>
      </c>
      <c r="D136" s="12">
        <f t="shared" ref="D136:E136" si="65">D137+D139+D141+D143</f>
        <v>-1043.29</v>
      </c>
      <c r="E136" s="12">
        <f t="shared" si="65"/>
        <v>103600696.19</v>
      </c>
    </row>
    <row r="137" spans="1:5" ht="25.5" x14ac:dyDescent="0.25">
      <c r="A137" s="13" t="s">
        <v>296</v>
      </c>
      <c r="B137" s="17" t="s">
        <v>192</v>
      </c>
      <c r="C137" s="15">
        <f>C138</f>
        <v>5140085.8</v>
      </c>
      <c r="D137" s="15">
        <f t="shared" ref="D137:E137" si="66">D138</f>
        <v>-1999.2</v>
      </c>
      <c r="E137" s="15">
        <f t="shared" si="66"/>
        <v>5138086.5999999996</v>
      </c>
    </row>
    <row r="138" spans="1:5" ht="25.5" x14ac:dyDescent="0.25">
      <c r="A138" s="25" t="s">
        <v>295</v>
      </c>
      <c r="B138" s="17" t="s">
        <v>193</v>
      </c>
      <c r="C138" s="15">
        <v>5140085.8</v>
      </c>
      <c r="D138" s="15">
        <v>-1999.2</v>
      </c>
      <c r="E138" s="15">
        <f>C138+D138</f>
        <v>5138086.5999999996</v>
      </c>
    </row>
    <row r="139" spans="1:5" ht="42" customHeight="1" x14ac:dyDescent="0.25">
      <c r="A139" s="27" t="s">
        <v>285</v>
      </c>
      <c r="B139" s="17" t="s">
        <v>281</v>
      </c>
      <c r="C139" s="15">
        <f>C140</f>
        <v>2496580.7000000002</v>
      </c>
      <c r="D139" s="15">
        <f t="shared" ref="D139:E139" si="67">D140</f>
        <v>0</v>
      </c>
      <c r="E139" s="15">
        <f t="shared" si="67"/>
        <v>2496580.7000000002</v>
      </c>
    </row>
    <row r="140" spans="1:5" ht="41.25" customHeight="1" x14ac:dyDescent="0.25">
      <c r="A140" s="27" t="s">
        <v>288</v>
      </c>
      <c r="B140" s="17" t="s">
        <v>282</v>
      </c>
      <c r="C140" s="15">
        <v>2496580.7000000002</v>
      </c>
      <c r="D140" s="15"/>
      <c r="E140" s="15">
        <f>C140+D140</f>
        <v>2496580.7000000002</v>
      </c>
    </row>
    <row r="141" spans="1:5" ht="41.25" customHeight="1" x14ac:dyDescent="0.25">
      <c r="A141" s="27" t="s">
        <v>286</v>
      </c>
      <c r="B141" s="17" t="s">
        <v>283</v>
      </c>
      <c r="C141" s="15">
        <f>C142</f>
        <v>231.98</v>
      </c>
      <c r="D141" s="15">
        <f t="shared" ref="D141:E141" si="68">D142</f>
        <v>955.91</v>
      </c>
      <c r="E141" s="15">
        <f t="shared" si="68"/>
        <v>1187.8899999999999</v>
      </c>
    </row>
    <row r="142" spans="1:5" ht="42" customHeight="1" x14ac:dyDescent="0.25">
      <c r="A142" s="27" t="s">
        <v>251</v>
      </c>
      <c r="B142" s="17" t="s">
        <v>284</v>
      </c>
      <c r="C142" s="15">
        <v>231.98</v>
      </c>
      <c r="D142" s="15">
        <v>955.91</v>
      </c>
      <c r="E142" s="15">
        <f>C142+D142</f>
        <v>1187.8899999999999</v>
      </c>
    </row>
    <row r="143" spans="1:5" x14ac:dyDescent="0.25">
      <c r="A143" s="27" t="s">
        <v>287</v>
      </c>
      <c r="B143" s="17" t="s">
        <v>194</v>
      </c>
      <c r="C143" s="15">
        <f>C144</f>
        <v>95964841</v>
      </c>
      <c r="D143" s="15">
        <f t="shared" ref="D143:E143" si="69">D144</f>
        <v>0</v>
      </c>
      <c r="E143" s="15">
        <f t="shared" si="69"/>
        <v>95964841</v>
      </c>
    </row>
    <row r="144" spans="1:5" x14ac:dyDescent="0.25">
      <c r="A144" s="27" t="s">
        <v>252</v>
      </c>
      <c r="B144" s="17" t="s">
        <v>195</v>
      </c>
      <c r="C144" s="15">
        <v>95964841</v>
      </c>
      <c r="D144" s="15"/>
      <c r="E144" s="15">
        <f>C144+D144</f>
        <v>95964841</v>
      </c>
    </row>
    <row r="145" spans="1:5" x14ac:dyDescent="0.25">
      <c r="A145" s="8" t="s">
        <v>316</v>
      </c>
      <c r="B145" s="11" t="s">
        <v>317</v>
      </c>
      <c r="C145" s="12">
        <f>C150+C151+C146+C148</f>
        <v>4519199.8</v>
      </c>
      <c r="D145" s="12">
        <f>D150+D151+D146+D148</f>
        <v>5826375.7299999995</v>
      </c>
      <c r="E145" s="12">
        <f>E150+E151+E146+E148</f>
        <v>10345575.529999999</v>
      </c>
    </row>
    <row r="146" spans="1:5" ht="38.25" x14ac:dyDescent="0.25">
      <c r="A146" s="18" t="s">
        <v>788</v>
      </c>
      <c r="B146" s="14" t="s">
        <v>789</v>
      </c>
      <c r="C146" s="15">
        <f>C147</f>
        <v>0</v>
      </c>
      <c r="D146" s="15">
        <f>D147</f>
        <v>81100</v>
      </c>
      <c r="E146" s="15">
        <f>E147</f>
        <v>81100</v>
      </c>
    </row>
    <row r="147" spans="1:5" ht="38.25" x14ac:dyDescent="0.25">
      <c r="A147" s="25" t="s">
        <v>790</v>
      </c>
      <c r="B147" s="14" t="s">
        <v>791</v>
      </c>
      <c r="C147" s="15"/>
      <c r="D147" s="15">
        <v>81100</v>
      </c>
      <c r="E147" s="15">
        <f>C147+D147</f>
        <v>81100</v>
      </c>
    </row>
    <row r="148" spans="1:5" ht="51" x14ac:dyDescent="0.25">
      <c r="A148" s="25" t="s">
        <v>786</v>
      </c>
      <c r="B148" s="14" t="s">
        <v>787</v>
      </c>
      <c r="C148" s="15"/>
      <c r="D148" s="15">
        <v>1370274.84</v>
      </c>
      <c r="E148" s="15">
        <f>C148+D148</f>
        <v>1370274.84</v>
      </c>
    </row>
    <row r="149" spans="1:5" ht="65.25" customHeight="1" x14ac:dyDescent="0.25">
      <c r="A149" s="41" t="s">
        <v>537</v>
      </c>
      <c r="B149" s="39" t="s">
        <v>605</v>
      </c>
      <c r="C149" s="15">
        <f>C150</f>
        <v>4218480</v>
      </c>
      <c r="D149" s="15">
        <f t="shared" ref="D149:E149" si="70">D150</f>
        <v>0</v>
      </c>
      <c r="E149" s="15">
        <f t="shared" si="70"/>
        <v>4218480</v>
      </c>
    </row>
    <row r="150" spans="1:5" ht="79.5" customHeight="1" x14ac:dyDescent="0.25">
      <c r="A150" s="41" t="s">
        <v>318</v>
      </c>
      <c r="B150" s="39" t="s">
        <v>538</v>
      </c>
      <c r="C150" s="15">
        <v>4218480</v>
      </c>
      <c r="D150" s="15"/>
      <c r="E150" s="15">
        <f>C150+D150</f>
        <v>4218480</v>
      </c>
    </row>
    <row r="151" spans="1:5" x14ac:dyDescent="0.25">
      <c r="A151" s="25" t="s">
        <v>604</v>
      </c>
      <c r="B151" s="14" t="s">
        <v>539</v>
      </c>
      <c r="C151" s="15">
        <f t="shared" ref="C151:E151" si="71">C152</f>
        <v>300719.8</v>
      </c>
      <c r="D151" s="15">
        <f t="shared" si="71"/>
        <v>4375000.8899999997</v>
      </c>
      <c r="E151" s="15">
        <f t="shared" si="71"/>
        <v>4675720.6899999995</v>
      </c>
    </row>
    <row r="152" spans="1:5" x14ac:dyDescent="0.25">
      <c r="A152" s="25" t="s">
        <v>540</v>
      </c>
      <c r="B152" s="14" t="s">
        <v>541</v>
      </c>
      <c r="C152" s="15">
        <v>300719.8</v>
      </c>
      <c r="D152" s="15">
        <v>4375000.8899999997</v>
      </c>
      <c r="E152" s="15">
        <f>C152+D152</f>
        <v>4675720.6899999995</v>
      </c>
    </row>
    <row r="153" spans="1:5" ht="25.5" x14ac:dyDescent="0.25">
      <c r="A153" s="42" t="s">
        <v>778</v>
      </c>
      <c r="B153" s="43" t="s">
        <v>779</v>
      </c>
      <c r="C153" s="12">
        <f t="shared" ref="C153:E153" si="72">C154</f>
        <v>0</v>
      </c>
      <c r="D153" s="12">
        <f t="shared" si="72"/>
        <v>-285217.8</v>
      </c>
      <c r="E153" s="12">
        <f t="shared" si="72"/>
        <v>-285217.8</v>
      </c>
    </row>
    <row r="154" spans="1:5" ht="25.5" x14ac:dyDescent="0.25">
      <c r="A154" s="16" t="s">
        <v>780</v>
      </c>
      <c r="B154" s="31" t="s">
        <v>781</v>
      </c>
      <c r="C154" s="15">
        <f>C155+C156</f>
        <v>0</v>
      </c>
      <c r="D154" s="15">
        <f t="shared" ref="D154:E154" si="73">D155+D156</f>
        <v>-285217.8</v>
      </c>
      <c r="E154" s="15">
        <f t="shared" si="73"/>
        <v>-285217.8</v>
      </c>
    </row>
    <row r="155" spans="1:5" ht="76.5" x14ac:dyDescent="0.25">
      <c r="A155" s="25" t="s">
        <v>784</v>
      </c>
      <c r="B155" s="31" t="s">
        <v>785</v>
      </c>
      <c r="C155" s="15"/>
      <c r="D155" s="15">
        <v>-1752.68</v>
      </c>
      <c r="E155" s="15">
        <f>C155+D155</f>
        <v>-1752.68</v>
      </c>
    </row>
    <row r="156" spans="1:5" ht="25.5" x14ac:dyDescent="0.25">
      <c r="A156" s="25" t="s">
        <v>782</v>
      </c>
      <c r="B156" s="31" t="s">
        <v>783</v>
      </c>
      <c r="C156" s="15"/>
      <c r="D156" s="15">
        <v>-283465.12</v>
      </c>
      <c r="E156" s="15">
        <f>C156+D156</f>
        <v>-283465.12</v>
      </c>
    </row>
    <row r="157" spans="1:5" x14ac:dyDescent="0.25">
      <c r="A157" s="44"/>
      <c r="B157" s="45" t="s">
        <v>196</v>
      </c>
      <c r="C157" s="12">
        <f>C18+C116</f>
        <v>324763155</v>
      </c>
      <c r="D157" s="12">
        <f>D18+D116</f>
        <v>5654850.3799999999</v>
      </c>
      <c r="E157" s="12">
        <f>E18+E116</f>
        <v>330418005.38</v>
      </c>
    </row>
  </sheetData>
  <mergeCells count="39">
    <mergeCell ref="D8:E8"/>
    <mergeCell ref="D9:E9"/>
    <mergeCell ref="D10:E10"/>
    <mergeCell ref="A36:A37"/>
    <mergeCell ref="B36:B37"/>
    <mergeCell ref="C36:C37"/>
    <mergeCell ref="A12:C12"/>
    <mergeCell ref="A11:C11"/>
    <mergeCell ref="C16:C17"/>
    <mergeCell ref="A13:C13"/>
    <mergeCell ref="A16:A17"/>
    <mergeCell ref="B16:B17"/>
    <mergeCell ref="A39:A40"/>
    <mergeCell ref="B39:B40"/>
    <mergeCell ref="C39:C40"/>
    <mergeCell ref="A31:A32"/>
    <mergeCell ref="B31:B32"/>
    <mergeCell ref="C31:C32"/>
    <mergeCell ref="B1:C1"/>
    <mergeCell ref="B2:C2"/>
    <mergeCell ref="B3:C3"/>
    <mergeCell ref="B4:C4"/>
    <mergeCell ref="B5:C5"/>
    <mergeCell ref="D39:D40"/>
    <mergeCell ref="E39:E40"/>
    <mergeCell ref="D1:E1"/>
    <mergeCell ref="D2:E2"/>
    <mergeCell ref="D3:E3"/>
    <mergeCell ref="D4:E4"/>
    <mergeCell ref="D5:E5"/>
    <mergeCell ref="B15:E15"/>
    <mergeCell ref="D16:D17"/>
    <mergeCell ref="E16:E17"/>
    <mergeCell ref="D31:D32"/>
    <mergeCell ref="E31:E32"/>
    <mergeCell ref="D36:D37"/>
    <mergeCell ref="E36:E37"/>
    <mergeCell ref="D6:E6"/>
    <mergeCell ref="D7:E7"/>
  </mergeCells>
  <pageMargins left="0.31496062992125984" right="0.31496062992125984" top="0.35433070866141736" bottom="0.35433070866141736" header="0" footer="0"/>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0"/>
  <sheetViews>
    <sheetView tabSelected="1" view="pageBreakPreview" topLeftCell="A4" zoomScale="91" zoomScaleNormal="100" zoomScaleSheetLayoutView="91" workbookViewId="0">
      <selection activeCell="F13" sqref="F13:I13"/>
    </sheetView>
  </sheetViews>
  <sheetFormatPr defaultRowHeight="15" x14ac:dyDescent="0.25"/>
  <cols>
    <col min="1" max="1" width="17" customWidth="1"/>
    <col min="2" max="2" width="16.42578125" customWidth="1"/>
    <col min="3" max="3" width="14.28515625" customWidth="1"/>
    <col min="4" max="4" width="13" customWidth="1"/>
    <col min="5" max="5" width="13.28515625" customWidth="1"/>
    <col min="6" max="6" width="14" customWidth="1"/>
    <col min="7" max="7" width="17.140625" customWidth="1"/>
    <col min="8" max="8" width="15.42578125" customWidth="1"/>
    <col min="9" max="9" width="16.42578125" customWidth="1"/>
  </cols>
  <sheetData>
    <row r="1" spans="1:9" ht="15.75" hidden="1" x14ac:dyDescent="0.25">
      <c r="F1" s="122" t="s">
        <v>743</v>
      </c>
      <c r="G1" s="122"/>
      <c r="H1" s="122"/>
    </row>
    <row r="2" spans="1:9" ht="15.75" hidden="1" x14ac:dyDescent="0.25">
      <c r="F2" s="122" t="s">
        <v>235</v>
      </c>
      <c r="G2" s="122"/>
      <c r="H2" s="122"/>
    </row>
    <row r="3" spans="1:9" ht="15.75" hidden="1" x14ac:dyDescent="0.25">
      <c r="F3" s="122" t="s">
        <v>236</v>
      </c>
      <c r="G3" s="122"/>
      <c r="H3" s="122"/>
    </row>
    <row r="4" spans="1:9" ht="15.75" customHeight="1" x14ac:dyDescent="0.25">
      <c r="F4" s="122" t="s">
        <v>813</v>
      </c>
      <c r="G4" s="122"/>
      <c r="H4" s="122"/>
      <c r="I4" s="122"/>
    </row>
    <row r="5" spans="1:9" ht="15.75" customHeight="1" x14ac:dyDescent="0.25">
      <c r="F5" s="122" t="s">
        <v>235</v>
      </c>
      <c r="G5" s="122"/>
      <c r="H5" s="122"/>
      <c r="I5" s="122"/>
    </row>
    <row r="6" spans="1:9" ht="15.75" customHeight="1" x14ac:dyDescent="0.25">
      <c r="F6" s="122" t="s">
        <v>236</v>
      </c>
      <c r="G6" s="122"/>
      <c r="H6" s="122"/>
      <c r="I6" s="122"/>
    </row>
    <row r="7" spans="1:9" ht="14.25" customHeight="1" x14ac:dyDescent="0.25">
      <c r="F7" s="122" t="s">
        <v>237</v>
      </c>
      <c r="G7" s="122"/>
      <c r="H7" s="122"/>
      <c r="I7" s="122"/>
    </row>
    <row r="8" spans="1:9" ht="15.75" customHeight="1" x14ac:dyDescent="0.25">
      <c r="F8" s="122" t="s">
        <v>821</v>
      </c>
      <c r="G8" s="122"/>
      <c r="H8" s="122"/>
      <c r="I8" s="122"/>
    </row>
    <row r="9" spans="1:9" ht="15.75" customHeight="1" x14ac:dyDescent="0.25">
      <c r="F9" s="122" t="s">
        <v>743</v>
      </c>
      <c r="G9" s="122"/>
      <c r="H9" s="122"/>
      <c r="I9" s="122"/>
    </row>
    <row r="10" spans="1:9" ht="15.75" customHeight="1" x14ac:dyDescent="0.25">
      <c r="F10" s="122" t="s">
        <v>235</v>
      </c>
      <c r="G10" s="122"/>
      <c r="H10" s="122"/>
      <c r="I10" s="122"/>
    </row>
    <row r="11" spans="1:9" ht="15.75" customHeight="1" x14ac:dyDescent="0.25">
      <c r="F11" s="122" t="s">
        <v>236</v>
      </c>
      <c r="G11" s="122"/>
      <c r="H11" s="122"/>
      <c r="I11" s="122"/>
    </row>
    <row r="12" spans="1:9" ht="15.75" customHeight="1" x14ac:dyDescent="0.25">
      <c r="F12" s="122" t="s">
        <v>237</v>
      </c>
      <c r="G12" s="122"/>
      <c r="H12" s="122"/>
      <c r="I12" s="122"/>
    </row>
    <row r="13" spans="1:9" ht="15.75" customHeight="1" x14ac:dyDescent="0.25">
      <c r="F13" s="122" t="s">
        <v>812</v>
      </c>
      <c r="G13" s="122"/>
      <c r="H13" s="122"/>
      <c r="I13" s="122"/>
    </row>
    <row r="14" spans="1:9" ht="15.75" x14ac:dyDescent="0.25">
      <c r="A14" s="6"/>
      <c r="B14" s="6"/>
      <c r="C14" s="6"/>
      <c r="D14" s="6"/>
      <c r="E14" s="6"/>
      <c r="F14" s="4"/>
      <c r="G14" s="4"/>
      <c r="H14" s="6"/>
    </row>
    <row r="15" spans="1:9" ht="15.75" x14ac:dyDescent="0.25">
      <c r="A15" s="132" t="s">
        <v>744</v>
      </c>
      <c r="B15" s="132"/>
      <c r="C15" s="132"/>
      <c r="D15" s="132"/>
      <c r="E15" s="132"/>
      <c r="F15" s="132"/>
      <c r="G15" s="132"/>
      <c r="H15" s="132"/>
    </row>
    <row r="16" spans="1:9" ht="15.75" x14ac:dyDescent="0.25">
      <c r="A16" s="132" t="s">
        <v>745</v>
      </c>
      <c r="B16" s="132"/>
      <c r="C16" s="132"/>
      <c r="D16" s="132"/>
      <c r="E16" s="132"/>
      <c r="F16" s="132"/>
      <c r="G16" s="132"/>
      <c r="H16" s="132"/>
    </row>
    <row r="17" spans="1:9" ht="15.75" x14ac:dyDescent="0.25">
      <c r="A17" s="132" t="s">
        <v>762</v>
      </c>
      <c r="B17" s="132"/>
      <c r="C17" s="132"/>
      <c r="D17" s="132"/>
      <c r="E17" s="132"/>
      <c r="F17" s="132"/>
      <c r="G17" s="132"/>
      <c r="H17" s="132"/>
    </row>
    <row r="20" spans="1:9" ht="15" customHeight="1" x14ac:dyDescent="0.25">
      <c r="A20" s="271" t="s">
        <v>746</v>
      </c>
      <c r="B20" s="273" t="s">
        <v>401</v>
      </c>
      <c r="C20" s="274"/>
      <c r="D20" s="274"/>
      <c r="E20" s="274"/>
      <c r="F20" s="274"/>
      <c r="G20" s="274"/>
      <c r="H20" s="274"/>
      <c r="I20" s="275"/>
    </row>
    <row r="21" spans="1:9" ht="166.5" customHeight="1" x14ac:dyDescent="0.25">
      <c r="A21" s="272"/>
      <c r="B21" s="23" t="s">
        <v>747</v>
      </c>
      <c r="C21" s="23" t="s">
        <v>748</v>
      </c>
      <c r="D21" s="23" t="s">
        <v>749</v>
      </c>
      <c r="E21" s="23" t="s">
        <v>750</v>
      </c>
      <c r="F21" s="23" t="s">
        <v>751</v>
      </c>
      <c r="G21" s="23" t="s">
        <v>752</v>
      </c>
      <c r="H21" s="119" t="s">
        <v>753</v>
      </c>
      <c r="I21" s="23" t="s">
        <v>814</v>
      </c>
    </row>
    <row r="22" spans="1:9" ht="45" x14ac:dyDescent="0.25">
      <c r="A22" s="26" t="s">
        <v>754</v>
      </c>
      <c r="B22" s="106">
        <v>158055</v>
      </c>
      <c r="C22" s="105">
        <v>689211</v>
      </c>
      <c r="D22" s="105">
        <v>1104004</v>
      </c>
      <c r="E22" s="105">
        <v>73684</v>
      </c>
      <c r="F22" s="105">
        <v>572034</v>
      </c>
      <c r="G22" s="105">
        <v>229100</v>
      </c>
      <c r="H22" s="115"/>
      <c r="I22" s="107"/>
    </row>
    <row r="23" spans="1:9" ht="45" x14ac:dyDescent="0.25">
      <c r="A23" s="108" t="s">
        <v>755</v>
      </c>
      <c r="B23" s="106">
        <v>71817</v>
      </c>
      <c r="C23" s="105">
        <v>845153</v>
      </c>
      <c r="D23" s="105">
        <v>327054</v>
      </c>
      <c r="E23" s="105">
        <v>73684</v>
      </c>
      <c r="F23" s="105">
        <v>116633</v>
      </c>
      <c r="G23" s="105">
        <v>242700</v>
      </c>
      <c r="H23" s="116">
        <v>140207</v>
      </c>
      <c r="I23" s="106">
        <v>111400</v>
      </c>
    </row>
    <row r="24" spans="1:9" ht="45" x14ac:dyDescent="0.25">
      <c r="A24" s="108" t="s">
        <v>756</v>
      </c>
      <c r="B24" s="106">
        <v>159786</v>
      </c>
      <c r="C24" s="105">
        <v>1261006</v>
      </c>
      <c r="D24" s="105">
        <v>972631</v>
      </c>
      <c r="E24" s="105">
        <v>128948</v>
      </c>
      <c r="F24" s="96" t="s">
        <v>763</v>
      </c>
      <c r="G24" s="105">
        <v>243300</v>
      </c>
      <c r="H24" s="116">
        <v>98200</v>
      </c>
      <c r="I24" s="106">
        <v>120000</v>
      </c>
    </row>
    <row r="25" spans="1:9" ht="45" x14ac:dyDescent="0.25">
      <c r="A25" s="108" t="s">
        <v>757</v>
      </c>
      <c r="B25" s="106">
        <v>119791</v>
      </c>
      <c r="C25" s="105">
        <v>259442</v>
      </c>
      <c r="D25" s="105">
        <v>0</v>
      </c>
      <c r="E25" s="105">
        <v>0</v>
      </c>
      <c r="F25" s="96" t="s">
        <v>764</v>
      </c>
      <c r="G25" s="109">
        <v>50000</v>
      </c>
      <c r="H25" s="115"/>
      <c r="I25" s="117">
        <v>572000</v>
      </c>
    </row>
    <row r="26" spans="1:9" ht="45" x14ac:dyDescent="0.25">
      <c r="A26" s="108" t="s">
        <v>758</v>
      </c>
      <c r="B26" s="106">
        <v>190551</v>
      </c>
      <c r="C26" s="105">
        <v>1431451</v>
      </c>
      <c r="D26" s="105">
        <v>716335</v>
      </c>
      <c r="E26" s="105">
        <v>73684</v>
      </c>
      <c r="F26" s="105">
        <v>138933</v>
      </c>
      <c r="G26" s="105">
        <v>201200</v>
      </c>
      <c r="H26" s="115"/>
      <c r="I26" s="117"/>
    </row>
    <row r="27" spans="1:9" x14ac:dyDescent="0.25">
      <c r="A27" s="110" t="s">
        <v>759</v>
      </c>
      <c r="B27" s="111">
        <f>B22+B23+B24+B25+B26</f>
        <v>700000</v>
      </c>
      <c r="C27" s="111">
        <f t="shared" ref="C27:I27" si="0">C22+C23+C24+C25+C26</f>
        <v>4486263</v>
      </c>
      <c r="D27" s="111">
        <f t="shared" si="0"/>
        <v>3120024</v>
      </c>
      <c r="E27" s="111">
        <f t="shared" si="0"/>
        <v>350000</v>
      </c>
      <c r="F27" s="111">
        <f t="shared" si="0"/>
        <v>1112900</v>
      </c>
      <c r="G27" s="111">
        <f t="shared" si="0"/>
        <v>966300</v>
      </c>
      <c r="H27" s="118">
        <f t="shared" si="0"/>
        <v>238407</v>
      </c>
      <c r="I27" s="111">
        <f t="shared" si="0"/>
        <v>803400</v>
      </c>
    </row>
    <row r="30" spans="1:9" x14ac:dyDescent="0.25">
      <c r="B30" s="112"/>
    </row>
  </sheetData>
  <mergeCells count="18">
    <mergeCell ref="F6:I6"/>
    <mergeCell ref="F7:I7"/>
    <mergeCell ref="F8:I8"/>
    <mergeCell ref="A17:H17"/>
    <mergeCell ref="A20:A21"/>
    <mergeCell ref="A15:H15"/>
    <mergeCell ref="A16:H16"/>
    <mergeCell ref="B20:I20"/>
    <mergeCell ref="F9:I9"/>
    <mergeCell ref="F10:I10"/>
    <mergeCell ref="F11:I11"/>
    <mergeCell ref="F12:I12"/>
    <mergeCell ref="F13:I13"/>
    <mergeCell ref="F1:H1"/>
    <mergeCell ref="F2:H2"/>
    <mergeCell ref="F3:H3"/>
    <mergeCell ref="F4:I4"/>
    <mergeCell ref="F5:I5"/>
  </mergeCell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7"/>
  <sheetViews>
    <sheetView view="pageBreakPreview" zoomScaleSheetLayoutView="100" workbookViewId="0">
      <selection activeCell="B8" sqref="B8:D8"/>
    </sheetView>
  </sheetViews>
  <sheetFormatPr defaultRowHeight="15" x14ac:dyDescent="0.25"/>
  <cols>
    <col min="1" max="1" width="24.140625" customWidth="1"/>
    <col min="2" max="2" width="56.42578125" customWidth="1"/>
    <col min="3" max="3" width="15.28515625" customWidth="1"/>
    <col min="4" max="4" width="16.5703125" customWidth="1"/>
    <col min="5" max="5" width="7.7109375" customWidth="1"/>
    <col min="6" max="6" width="6" customWidth="1"/>
  </cols>
  <sheetData>
    <row r="1" spans="1:4" ht="15.75" customHeight="1" x14ac:dyDescent="0.25">
      <c r="A1" s="6"/>
      <c r="B1" s="122" t="s">
        <v>132</v>
      </c>
      <c r="C1" s="122"/>
      <c r="D1" s="122"/>
    </row>
    <row r="2" spans="1:4" ht="15.75" customHeight="1" x14ac:dyDescent="0.25">
      <c r="A2" s="6"/>
      <c r="B2" s="122" t="s">
        <v>0</v>
      </c>
      <c r="C2" s="122"/>
      <c r="D2" s="122"/>
    </row>
    <row r="3" spans="1:4" ht="15.75" customHeight="1" x14ac:dyDescent="0.25">
      <c r="A3" s="6"/>
      <c r="B3" s="123" t="s">
        <v>137</v>
      </c>
      <c r="C3" s="123"/>
      <c r="D3" s="123"/>
    </row>
    <row r="4" spans="1:4" ht="15.75" customHeight="1" x14ac:dyDescent="0.25">
      <c r="A4" s="6"/>
      <c r="B4" s="122" t="s">
        <v>2</v>
      </c>
      <c r="C4" s="122"/>
      <c r="D4" s="122"/>
    </row>
    <row r="5" spans="1:4" ht="15.75" customHeight="1" x14ac:dyDescent="0.25">
      <c r="A5" s="6"/>
      <c r="B5" s="122" t="s">
        <v>818</v>
      </c>
      <c r="C5" s="122"/>
      <c r="D5" s="122"/>
    </row>
    <row r="6" spans="1:4" ht="15.75" customHeight="1" x14ac:dyDescent="0.25">
      <c r="A6" s="6"/>
      <c r="B6" s="122" t="s">
        <v>240</v>
      </c>
      <c r="C6" s="122"/>
      <c r="D6" s="122"/>
    </row>
    <row r="7" spans="1:4" ht="15.75" customHeight="1" x14ac:dyDescent="0.25">
      <c r="A7" s="6"/>
      <c r="B7" s="122" t="s">
        <v>0</v>
      </c>
      <c r="C7" s="122"/>
      <c r="D7" s="122"/>
    </row>
    <row r="8" spans="1:4" ht="15.75" customHeight="1" x14ac:dyDescent="0.25">
      <c r="A8" s="6"/>
      <c r="B8" s="123" t="s">
        <v>137</v>
      </c>
      <c r="C8" s="123"/>
      <c r="D8" s="123"/>
    </row>
    <row r="9" spans="1:4" ht="15.75" customHeight="1" x14ac:dyDescent="0.25">
      <c r="A9" s="6"/>
      <c r="B9" s="122" t="s">
        <v>2</v>
      </c>
      <c r="C9" s="122"/>
      <c r="D9" s="122"/>
    </row>
    <row r="10" spans="1:4" ht="15.75" customHeight="1" x14ac:dyDescent="0.25">
      <c r="A10" s="6"/>
      <c r="B10" s="122" t="s">
        <v>811</v>
      </c>
      <c r="C10" s="122"/>
      <c r="D10" s="122"/>
    </row>
    <row r="11" spans="1:4" ht="15.75" x14ac:dyDescent="0.25">
      <c r="A11" s="132"/>
      <c r="B11" s="133"/>
      <c r="C11" s="133"/>
      <c r="D11" s="133"/>
    </row>
    <row r="12" spans="1:4" x14ac:dyDescent="0.25">
      <c r="A12" s="131" t="s">
        <v>138</v>
      </c>
      <c r="B12" s="131"/>
      <c r="C12" s="131"/>
      <c r="D12" s="131"/>
    </row>
    <row r="13" spans="1:4" ht="37.5" customHeight="1" x14ac:dyDescent="0.25">
      <c r="A13" s="136" t="s">
        <v>542</v>
      </c>
      <c r="B13" s="136"/>
      <c r="C13" s="136"/>
      <c r="D13" s="136"/>
    </row>
    <row r="14" spans="1:4" ht="15.75" x14ac:dyDescent="0.25">
      <c r="A14" s="6"/>
      <c r="B14" s="6"/>
      <c r="C14" s="6"/>
      <c r="D14" s="6"/>
    </row>
    <row r="15" spans="1:4" ht="20.25" customHeight="1" x14ac:dyDescent="0.25">
      <c r="A15" s="6"/>
      <c r="B15" s="122" t="s">
        <v>242</v>
      </c>
      <c r="C15" s="122"/>
      <c r="D15" s="122"/>
    </row>
    <row r="16" spans="1:4" ht="26.25" customHeight="1" x14ac:dyDescent="0.25">
      <c r="A16" s="143" t="s">
        <v>139</v>
      </c>
      <c r="B16" s="143" t="s">
        <v>3</v>
      </c>
      <c r="C16" s="144" t="s">
        <v>222</v>
      </c>
      <c r="D16" s="145"/>
    </row>
    <row r="17" spans="1:6" ht="21.75" customHeight="1" x14ac:dyDescent="0.25">
      <c r="A17" s="143"/>
      <c r="B17" s="143"/>
      <c r="C17" s="46" t="s">
        <v>425</v>
      </c>
      <c r="D17" s="46" t="s">
        <v>543</v>
      </c>
    </row>
    <row r="18" spans="1:6" x14ac:dyDescent="0.25">
      <c r="A18" s="47" t="s">
        <v>140</v>
      </c>
      <c r="B18" s="48" t="s">
        <v>141</v>
      </c>
      <c r="C18" s="49">
        <f>C19+C28+C41+C53+C59+C73+C78+C83+C111+C56+C66</f>
        <v>72631808.540000007</v>
      </c>
      <c r="D18" s="49">
        <f>D19+D28+D41+D53+D59+D73+D78+D83+D111+D56+D66</f>
        <v>76096670.540000007</v>
      </c>
    </row>
    <row r="19" spans="1:6" x14ac:dyDescent="0.25">
      <c r="A19" s="47" t="s">
        <v>142</v>
      </c>
      <c r="B19" s="48" t="s">
        <v>143</v>
      </c>
      <c r="C19" s="49">
        <f>C20</f>
        <v>46822900</v>
      </c>
      <c r="D19" s="49">
        <f>D20</f>
        <v>49936950</v>
      </c>
      <c r="E19" s="120"/>
      <c r="F19" s="120"/>
    </row>
    <row r="20" spans="1:6" ht="14.25" customHeight="1" x14ac:dyDescent="0.25">
      <c r="A20" s="50" t="s">
        <v>144</v>
      </c>
      <c r="B20" s="51" t="s">
        <v>145</v>
      </c>
      <c r="C20" s="52">
        <f>C21+C22+C23+C24+C25+C26+C27</f>
        <v>46822900</v>
      </c>
      <c r="D20" s="52">
        <f>D21+D22+D23+D24+D25+D26+D27</f>
        <v>49936950</v>
      </c>
    </row>
    <row r="21" spans="1:6" ht="77.25" customHeight="1" x14ac:dyDescent="0.25">
      <c r="A21" s="53" t="s">
        <v>259</v>
      </c>
      <c r="B21" s="54" t="s">
        <v>606</v>
      </c>
      <c r="C21" s="52">
        <v>44339700</v>
      </c>
      <c r="D21" s="52">
        <v>47310900</v>
      </c>
    </row>
    <row r="22" spans="1:6" ht="95.25" customHeight="1" x14ac:dyDescent="0.25">
      <c r="A22" s="53" t="s">
        <v>260</v>
      </c>
      <c r="B22" s="54" t="s">
        <v>256</v>
      </c>
      <c r="C22" s="52">
        <v>37050</v>
      </c>
      <c r="D22" s="52">
        <v>39650</v>
      </c>
    </row>
    <row r="23" spans="1:6" ht="41.25" customHeight="1" x14ac:dyDescent="0.25">
      <c r="A23" s="53" t="s">
        <v>261</v>
      </c>
      <c r="B23" s="54" t="s">
        <v>257</v>
      </c>
      <c r="C23" s="52">
        <v>516350</v>
      </c>
      <c r="D23" s="52">
        <v>553350</v>
      </c>
    </row>
    <row r="24" spans="1:6" ht="77.25" customHeight="1" x14ac:dyDescent="0.25">
      <c r="A24" s="53" t="s">
        <v>262</v>
      </c>
      <c r="B24" s="54" t="s">
        <v>258</v>
      </c>
      <c r="C24" s="52">
        <v>726000</v>
      </c>
      <c r="D24" s="52">
        <v>774500</v>
      </c>
    </row>
    <row r="25" spans="1:6" ht="101.25" customHeight="1" x14ac:dyDescent="0.25">
      <c r="A25" s="53" t="s">
        <v>600</v>
      </c>
      <c r="B25" s="54" t="s">
        <v>607</v>
      </c>
      <c r="C25" s="52">
        <v>79950</v>
      </c>
      <c r="D25" s="52">
        <v>85800</v>
      </c>
    </row>
    <row r="26" spans="1:6" ht="38.25" x14ac:dyDescent="0.25">
      <c r="A26" s="53" t="s">
        <v>601</v>
      </c>
      <c r="B26" s="54" t="s">
        <v>608</v>
      </c>
      <c r="C26" s="52">
        <v>501600</v>
      </c>
      <c r="D26" s="52">
        <v>525000</v>
      </c>
    </row>
    <row r="27" spans="1:6" ht="38.25" x14ac:dyDescent="0.25">
      <c r="A27" s="53" t="s">
        <v>602</v>
      </c>
      <c r="B27" s="54" t="s">
        <v>609</v>
      </c>
      <c r="C27" s="52">
        <v>622250</v>
      </c>
      <c r="D27" s="52">
        <v>647750</v>
      </c>
    </row>
    <row r="28" spans="1:6" ht="30" customHeight="1" x14ac:dyDescent="0.25">
      <c r="A28" s="47" t="s">
        <v>146</v>
      </c>
      <c r="B28" s="48" t="s">
        <v>147</v>
      </c>
      <c r="C28" s="49">
        <f>C29</f>
        <v>9334400</v>
      </c>
      <c r="D28" s="49">
        <f>D29</f>
        <v>9490400</v>
      </c>
    </row>
    <row r="29" spans="1:6" ht="27.75" customHeight="1" x14ac:dyDescent="0.25">
      <c r="A29" s="53" t="s">
        <v>264</v>
      </c>
      <c r="B29" s="54" t="s">
        <v>263</v>
      </c>
      <c r="C29" s="52">
        <f>C31+C34+C36+C39</f>
        <v>9334400</v>
      </c>
      <c r="D29" s="52">
        <f>D31+D34+D36+D39</f>
        <v>9490400</v>
      </c>
    </row>
    <row r="30" spans="1:6" ht="53.25" customHeight="1" x14ac:dyDescent="0.25">
      <c r="A30" s="55" t="s">
        <v>297</v>
      </c>
      <c r="B30" s="113" t="s">
        <v>298</v>
      </c>
      <c r="C30" s="52">
        <f>C31</f>
        <v>4856300</v>
      </c>
      <c r="D30" s="52">
        <f>D31</f>
        <v>4943500</v>
      </c>
    </row>
    <row r="31" spans="1:6" ht="72" customHeight="1" x14ac:dyDescent="0.25">
      <c r="A31" s="142" t="s">
        <v>522</v>
      </c>
      <c r="B31" s="139" t="s">
        <v>519</v>
      </c>
      <c r="C31" s="141">
        <v>4856300</v>
      </c>
      <c r="D31" s="141">
        <v>4943500</v>
      </c>
    </row>
    <row r="32" spans="1:6" ht="21" customHeight="1" x14ac:dyDescent="0.25">
      <c r="A32" s="142"/>
      <c r="B32" s="139"/>
      <c r="C32" s="141"/>
      <c r="D32" s="141"/>
    </row>
    <row r="33" spans="1:4" ht="63.75" customHeight="1" x14ac:dyDescent="0.25">
      <c r="A33" s="56" t="s">
        <v>299</v>
      </c>
      <c r="B33" s="51" t="s">
        <v>300</v>
      </c>
      <c r="C33" s="52">
        <f>C34</f>
        <v>25500</v>
      </c>
      <c r="D33" s="52">
        <f>D34</f>
        <v>26300</v>
      </c>
    </row>
    <row r="34" spans="1:4" ht="89.25" customHeight="1" x14ac:dyDescent="0.25">
      <c r="A34" s="57" t="s">
        <v>523</v>
      </c>
      <c r="B34" s="58" t="s">
        <v>515</v>
      </c>
      <c r="C34" s="59">
        <v>25500</v>
      </c>
      <c r="D34" s="59">
        <v>26300</v>
      </c>
    </row>
    <row r="35" spans="1:4" ht="53.25" customHeight="1" x14ac:dyDescent="0.25">
      <c r="A35" s="56" t="s">
        <v>301</v>
      </c>
      <c r="B35" s="51" t="s">
        <v>302</v>
      </c>
      <c r="C35" s="59">
        <f>C36</f>
        <v>5056300</v>
      </c>
      <c r="D35" s="59">
        <f>D36</f>
        <v>5148700</v>
      </c>
    </row>
    <row r="36" spans="1:4" ht="54" customHeight="1" x14ac:dyDescent="0.25">
      <c r="A36" s="138" t="s">
        <v>524</v>
      </c>
      <c r="B36" s="139" t="s">
        <v>516</v>
      </c>
      <c r="C36" s="140">
        <v>5056300</v>
      </c>
      <c r="D36" s="140">
        <v>5148700</v>
      </c>
    </row>
    <row r="37" spans="1:4" ht="39.75" customHeight="1" x14ac:dyDescent="0.25">
      <c r="A37" s="138"/>
      <c r="B37" s="139"/>
      <c r="C37" s="140"/>
      <c r="D37" s="140"/>
    </row>
    <row r="38" spans="1:4" ht="54.75" customHeight="1" x14ac:dyDescent="0.25">
      <c r="A38" s="56" t="s">
        <v>303</v>
      </c>
      <c r="B38" s="51" t="s">
        <v>304</v>
      </c>
      <c r="C38" s="59">
        <f>C39</f>
        <v>-603700</v>
      </c>
      <c r="D38" s="59">
        <f>D39</f>
        <v>-628100</v>
      </c>
    </row>
    <row r="39" spans="1:4" ht="54" customHeight="1" x14ac:dyDescent="0.25">
      <c r="A39" s="138" t="s">
        <v>525</v>
      </c>
      <c r="B39" s="139" t="s">
        <v>517</v>
      </c>
      <c r="C39" s="140">
        <v>-603700</v>
      </c>
      <c r="D39" s="140">
        <v>-628100</v>
      </c>
    </row>
    <row r="40" spans="1:4" ht="42" customHeight="1" x14ac:dyDescent="0.25">
      <c r="A40" s="138"/>
      <c r="B40" s="139"/>
      <c r="C40" s="140"/>
      <c r="D40" s="140"/>
    </row>
    <row r="41" spans="1:4" ht="19.5" customHeight="1" x14ac:dyDescent="0.25">
      <c r="A41" s="47" t="s">
        <v>148</v>
      </c>
      <c r="B41" s="48" t="s">
        <v>149</v>
      </c>
      <c r="C41" s="49">
        <f>C49+C51+C47+C42</f>
        <v>5132367</v>
      </c>
      <c r="D41" s="49">
        <f>D49+D51+D47+D42</f>
        <v>5497372</v>
      </c>
    </row>
    <row r="42" spans="1:4" ht="15.75" customHeight="1" x14ac:dyDescent="0.25">
      <c r="A42" s="53" t="s">
        <v>419</v>
      </c>
      <c r="B42" s="61" t="s">
        <v>418</v>
      </c>
      <c r="C42" s="52">
        <f>C43+C46</f>
        <v>2126167</v>
      </c>
      <c r="D42" s="52">
        <f>D43+D46</f>
        <v>2277672</v>
      </c>
    </row>
    <row r="43" spans="1:4" ht="30" customHeight="1" x14ac:dyDescent="0.25">
      <c r="A43" s="50" t="s">
        <v>645</v>
      </c>
      <c r="B43" s="61" t="s">
        <v>396</v>
      </c>
      <c r="C43" s="52">
        <f>C44</f>
        <v>1044072</v>
      </c>
      <c r="D43" s="52">
        <f>D44</f>
        <v>1112982</v>
      </c>
    </row>
    <row r="44" spans="1:4" ht="30" customHeight="1" x14ac:dyDescent="0.25">
      <c r="A44" s="50" t="s">
        <v>646</v>
      </c>
      <c r="B44" s="61" t="s">
        <v>396</v>
      </c>
      <c r="C44" s="52">
        <v>1044072</v>
      </c>
      <c r="D44" s="52">
        <v>1112982</v>
      </c>
    </row>
    <row r="45" spans="1:4" ht="42.75" customHeight="1" x14ac:dyDescent="0.25">
      <c r="A45" s="50" t="s">
        <v>647</v>
      </c>
      <c r="B45" s="51" t="s">
        <v>648</v>
      </c>
      <c r="C45" s="52">
        <f>C46</f>
        <v>1082095</v>
      </c>
      <c r="D45" s="52">
        <f>D46</f>
        <v>1164690</v>
      </c>
    </row>
    <row r="46" spans="1:4" ht="54" customHeight="1" x14ac:dyDescent="0.25">
      <c r="A46" s="50" t="s">
        <v>494</v>
      </c>
      <c r="B46" s="51" t="s">
        <v>496</v>
      </c>
      <c r="C46" s="52">
        <v>1082095</v>
      </c>
      <c r="D46" s="52">
        <v>1164690</v>
      </c>
    </row>
    <row r="47" spans="1:4" ht="26.25" customHeight="1" x14ac:dyDescent="0.25">
      <c r="A47" s="53" t="s">
        <v>265</v>
      </c>
      <c r="B47" s="54" t="s">
        <v>150</v>
      </c>
      <c r="C47" s="52">
        <f>C48</f>
        <v>0</v>
      </c>
      <c r="D47" s="52">
        <f>D48</f>
        <v>0</v>
      </c>
    </row>
    <row r="48" spans="1:4" ht="28.5" customHeight="1" x14ac:dyDescent="0.25">
      <c r="A48" s="53" t="s">
        <v>231</v>
      </c>
      <c r="B48" s="54" t="s">
        <v>150</v>
      </c>
      <c r="C48" s="52">
        <v>0</v>
      </c>
      <c r="D48" s="52">
        <v>0</v>
      </c>
    </row>
    <row r="49" spans="1:6" ht="21" customHeight="1" x14ac:dyDescent="0.25">
      <c r="A49" s="53" t="s">
        <v>266</v>
      </c>
      <c r="B49" s="51" t="s">
        <v>151</v>
      </c>
      <c r="C49" s="52">
        <f>C50</f>
        <v>691200</v>
      </c>
      <c r="D49" s="52">
        <f>D50</f>
        <v>715700</v>
      </c>
    </row>
    <row r="50" spans="1:6" ht="21.75" customHeight="1" x14ac:dyDescent="0.25">
      <c r="A50" s="53" t="s">
        <v>233</v>
      </c>
      <c r="B50" s="51" t="s">
        <v>151</v>
      </c>
      <c r="C50" s="52">
        <v>691200</v>
      </c>
      <c r="D50" s="52">
        <v>715700</v>
      </c>
    </row>
    <row r="51" spans="1:6" ht="28.5" customHeight="1" x14ac:dyDescent="0.25">
      <c r="A51" s="53" t="s">
        <v>268</v>
      </c>
      <c r="B51" s="54" t="s">
        <v>267</v>
      </c>
      <c r="C51" s="52">
        <f>C52</f>
        <v>2315000</v>
      </c>
      <c r="D51" s="52">
        <f>D52</f>
        <v>2504000</v>
      </c>
    </row>
    <row r="52" spans="1:6" ht="28.5" customHeight="1" x14ac:dyDescent="0.25">
      <c r="A52" s="53" t="s">
        <v>232</v>
      </c>
      <c r="B52" s="54" t="s">
        <v>289</v>
      </c>
      <c r="C52" s="52">
        <v>2315000</v>
      </c>
      <c r="D52" s="52">
        <v>2504000</v>
      </c>
    </row>
    <row r="53" spans="1:6" ht="29.25" customHeight="1" x14ac:dyDescent="0.25">
      <c r="A53" s="47" t="s">
        <v>152</v>
      </c>
      <c r="B53" s="48" t="s">
        <v>153</v>
      </c>
      <c r="C53" s="49">
        <f t="shared" ref="C53:D54" si="0">C54</f>
        <v>1304000</v>
      </c>
      <c r="D53" s="49">
        <f t="shared" si="0"/>
        <v>1317000</v>
      </c>
    </row>
    <row r="54" spans="1:6" ht="17.25" customHeight="1" x14ac:dyDescent="0.25">
      <c r="A54" s="50" t="s">
        <v>154</v>
      </c>
      <c r="B54" s="51" t="s">
        <v>155</v>
      </c>
      <c r="C54" s="52">
        <f t="shared" si="0"/>
        <v>1304000</v>
      </c>
      <c r="D54" s="52">
        <f t="shared" si="0"/>
        <v>1317000</v>
      </c>
    </row>
    <row r="55" spans="1:6" ht="21.75" customHeight="1" x14ac:dyDescent="0.25">
      <c r="A55" s="60" t="s">
        <v>156</v>
      </c>
      <c r="B55" s="51" t="s">
        <v>157</v>
      </c>
      <c r="C55" s="52">
        <v>1304000</v>
      </c>
      <c r="D55" s="52">
        <v>1317000</v>
      </c>
    </row>
    <row r="56" spans="1:6" ht="20.25" customHeight="1" x14ac:dyDescent="0.25">
      <c r="A56" s="62" t="s">
        <v>305</v>
      </c>
      <c r="B56" s="48" t="s">
        <v>306</v>
      </c>
      <c r="C56" s="49">
        <f>C57</f>
        <v>278000</v>
      </c>
      <c r="D56" s="49">
        <f>D57</f>
        <v>278000</v>
      </c>
    </row>
    <row r="57" spans="1:6" ht="27.75" customHeight="1" x14ac:dyDescent="0.25">
      <c r="A57" s="60" t="s">
        <v>307</v>
      </c>
      <c r="B57" s="51" t="s">
        <v>308</v>
      </c>
      <c r="C57" s="52">
        <f>C58</f>
        <v>278000</v>
      </c>
      <c r="D57" s="52">
        <f>D58</f>
        <v>278000</v>
      </c>
    </row>
    <row r="58" spans="1:6" ht="44.25" customHeight="1" x14ac:dyDescent="0.25">
      <c r="A58" s="60" t="s">
        <v>309</v>
      </c>
      <c r="B58" s="51" t="s">
        <v>310</v>
      </c>
      <c r="C58" s="52">
        <v>278000</v>
      </c>
      <c r="D58" s="52">
        <v>278000</v>
      </c>
    </row>
    <row r="59" spans="1:6" ht="41.25" customHeight="1" x14ac:dyDescent="0.25">
      <c r="A59" s="47" t="s">
        <v>158</v>
      </c>
      <c r="B59" s="48" t="s">
        <v>159</v>
      </c>
      <c r="C59" s="49">
        <f>C60</f>
        <v>4598858</v>
      </c>
      <c r="D59" s="49">
        <f>D60</f>
        <v>4449695</v>
      </c>
      <c r="E59" s="120"/>
      <c r="F59" s="120"/>
    </row>
    <row r="60" spans="1:6" ht="65.25" customHeight="1" x14ac:dyDescent="0.25">
      <c r="A60" s="53" t="s">
        <v>269</v>
      </c>
      <c r="B60" s="54" t="s">
        <v>160</v>
      </c>
      <c r="C60" s="52">
        <f>C61+C64</f>
        <v>4598858</v>
      </c>
      <c r="D60" s="52">
        <f>D61+D64</f>
        <v>4449695</v>
      </c>
    </row>
    <row r="61" spans="1:6" ht="53.25" customHeight="1" x14ac:dyDescent="0.25">
      <c r="A61" s="50" t="s">
        <v>161</v>
      </c>
      <c r="B61" s="54" t="s">
        <v>162</v>
      </c>
      <c r="C61" s="52">
        <f>C62+C63</f>
        <v>4452140</v>
      </c>
      <c r="D61" s="52">
        <f>D62+D63</f>
        <v>4449695</v>
      </c>
    </row>
    <row r="62" spans="1:6" ht="81" customHeight="1" x14ac:dyDescent="0.25">
      <c r="A62" s="60" t="s">
        <v>241</v>
      </c>
      <c r="B62" s="54" t="s">
        <v>270</v>
      </c>
      <c r="C62" s="52">
        <v>4175261</v>
      </c>
      <c r="D62" s="52">
        <v>4172889</v>
      </c>
    </row>
    <row r="63" spans="1:6" ht="66.75" customHeight="1" x14ac:dyDescent="0.25">
      <c r="A63" s="60" t="s">
        <v>163</v>
      </c>
      <c r="B63" s="54" t="s">
        <v>271</v>
      </c>
      <c r="C63" s="52">
        <v>276879</v>
      </c>
      <c r="D63" s="52">
        <v>276806</v>
      </c>
    </row>
    <row r="64" spans="1:6" ht="66.75" customHeight="1" x14ac:dyDescent="0.25">
      <c r="A64" s="53" t="s">
        <v>272</v>
      </c>
      <c r="B64" s="54" t="s">
        <v>421</v>
      </c>
      <c r="C64" s="52">
        <f>C65</f>
        <v>146718</v>
      </c>
      <c r="D64" s="52">
        <f>D65</f>
        <v>0</v>
      </c>
    </row>
    <row r="65" spans="1:4" ht="53.25" customHeight="1" x14ac:dyDescent="0.25">
      <c r="A65" s="53" t="s">
        <v>230</v>
      </c>
      <c r="B65" s="54" t="s">
        <v>164</v>
      </c>
      <c r="C65" s="52">
        <v>146718</v>
      </c>
      <c r="D65" s="52">
        <v>0</v>
      </c>
    </row>
    <row r="66" spans="1:4" ht="21" customHeight="1" x14ac:dyDescent="0.25">
      <c r="A66" s="47" t="s">
        <v>402</v>
      </c>
      <c r="B66" s="48" t="s">
        <v>403</v>
      </c>
      <c r="C66" s="49">
        <f>C67</f>
        <v>562000</v>
      </c>
      <c r="D66" s="49">
        <f>D67</f>
        <v>606950</v>
      </c>
    </row>
    <row r="67" spans="1:4" x14ac:dyDescent="0.25">
      <c r="A67" s="50" t="s">
        <v>404</v>
      </c>
      <c r="B67" s="51" t="s">
        <v>405</v>
      </c>
      <c r="C67" s="52">
        <f>C68+C69+C70</f>
        <v>562000</v>
      </c>
      <c r="D67" s="52">
        <f>D68+D69+D70</f>
        <v>606950</v>
      </c>
    </row>
    <row r="68" spans="1:4" ht="51" x14ac:dyDescent="0.25">
      <c r="A68" s="60" t="s">
        <v>650</v>
      </c>
      <c r="B68" s="51" t="s">
        <v>651</v>
      </c>
      <c r="C68" s="52">
        <v>17800</v>
      </c>
      <c r="D68" s="52">
        <v>19200</v>
      </c>
    </row>
    <row r="69" spans="1:4" ht="51" x14ac:dyDescent="0.25">
      <c r="A69" s="60" t="s">
        <v>652</v>
      </c>
      <c r="B69" s="51" t="s">
        <v>653</v>
      </c>
      <c r="C69" s="52">
        <v>700</v>
      </c>
      <c r="D69" s="52">
        <v>750</v>
      </c>
    </row>
    <row r="70" spans="1:4" x14ac:dyDescent="0.25">
      <c r="A70" s="60" t="s">
        <v>683</v>
      </c>
      <c r="B70" s="51" t="s">
        <v>684</v>
      </c>
      <c r="C70" s="52">
        <f>C71+C72</f>
        <v>543500</v>
      </c>
      <c r="D70" s="52">
        <f>D71+D72</f>
        <v>587000</v>
      </c>
    </row>
    <row r="71" spans="1:4" ht="51" x14ac:dyDescent="0.25">
      <c r="A71" s="60" t="s">
        <v>654</v>
      </c>
      <c r="B71" s="51" t="s">
        <v>655</v>
      </c>
      <c r="C71" s="52">
        <v>526100</v>
      </c>
      <c r="D71" s="52">
        <v>568200</v>
      </c>
    </row>
    <row r="72" spans="1:4" ht="51" x14ac:dyDescent="0.25">
      <c r="A72" s="60" t="s">
        <v>656</v>
      </c>
      <c r="B72" s="51" t="s">
        <v>657</v>
      </c>
      <c r="C72" s="52">
        <v>17400</v>
      </c>
      <c r="D72" s="52">
        <v>18800</v>
      </c>
    </row>
    <row r="73" spans="1:4" ht="25.5" x14ac:dyDescent="0.25">
      <c r="A73" s="47" t="s">
        <v>165</v>
      </c>
      <c r="B73" s="48" t="s">
        <v>250</v>
      </c>
      <c r="C73" s="49">
        <f t="shared" ref="C73:D74" si="1">C74</f>
        <v>2382401</v>
      </c>
      <c r="D73" s="49">
        <f t="shared" si="1"/>
        <v>2382401</v>
      </c>
    </row>
    <row r="74" spans="1:4" ht="17.25" customHeight="1" x14ac:dyDescent="0.25">
      <c r="A74" s="50" t="s">
        <v>166</v>
      </c>
      <c r="B74" s="54" t="s">
        <v>167</v>
      </c>
      <c r="C74" s="52">
        <f t="shared" si="1"/>
        <v>2382401</v>
      </c>
      <c r="D74" s="52">
        <f t="shared" si="1"/>
        <v>2382401</v>
      </c>
    </row>
    <row r="75" spans="1:4" ht="17.25" customHeight="1" x14ac:dyDescent="0.25">
      <c r="A75" s="50" t="s">
        <v>168</v>
      </c>
      <c r="B75" s="54" t="s">
        <v>169</v>
      </c>
      <c r="C75" s="52">
        <f>C76+C77</f>
        <v>2382401</v>
      </c>
      <c r="D75" s="52">
        <f>D76+D77</f>
        <v>2382401</v>
      </c>
    </row>
    <row r="76" spans="1:4" ht="29.25" customHeight="1" x14ac:dyDescent="0.25">
      <c r="A76" s="60" t="s">
        <v>170</v>
      </c>
      <c r="B76" s="54" t="s">
        <v>171</v>
      </c>
      <c r="C76" s="52">
        <v>15000</v>
      </c>
      <c r="D76" s="52">
        <v>15000</v>
      </c>
    </row>
    <row r="77" spans="1:4" ht="27.75" customHeight="1" x14ac:dyDescent="0.25">
      <c r="A77" s="60" t="s">
        <v>172</v>
      </c>
      <c r="B77" s="51" t="s">
        <v>171</v>
      </c>
      <c r="C77" s="52">
        <v>2367401</v>
      </c>
      <c r="D77" s="52">
        <v>2367401</v>
      </c>
    </row>
    <row r="78" spans="1:4" ht="25.5" customHeight="1" x14ac:dyDescent="0.25">
      <c r="A78" s="47" t="s">
        <v>173</v>
      </c>
      <c r="B78" s="48" t="s">
        <v>174</v>
      </c>
      <c r="C78" s="49">
        <f>C79</f>
        <v>1768300</v>
      </c>
      <c r="D78" s="49">
        <f>D79</f>
        <v>1690000</v>
      </c>
    </row>
    <row r="79" spans="1:4" ht="26.25" customHeight="1" x14ac:dyDescent="0.25">
      <c r="A79" s="53" t="s">
        <v>276</v>
      </c>
      <c r="B79" s="54" t="s">
        <v>273</v>
      </c>
      <c r="C79" s="52">
        <f>C80</f>
        <v>1768300</v>
      </c>
      <c r="D79" s="52">
        <f>D80</f>
        <v>1690000</v>
      </c>
    </row>
    <row r="80" spans="1:4" ht="27" customHeight="1" x14ac:dyDescent="0.25">
      <c r="A80" s="53" t="s">
        <v>277</v>
      </c>
      <c r="B80" s="54" t="s">
        <v>175</v>
      </c>
      <c r="C80" s="52">
        <f>C81+C82</f>
        <v>1768300</v>
      </c>
      <c r="D80" s="52">
        <f>D81+D82</f>
        <v>1690000</v>
      </c>
    </row>
    <row r="81" spans="1:4" ht="41.25" customHeight="1" x14ac:dyDescent="0.25">
      <c r="A81" s="53" t="s">
        <v>278</v>
      </c>
      <c r="B81" s="54" t="s">
        <v>274</v>
      </c>
      <c r="C81" s="52">
        <v>1582000</v>
      </c>
      <c r="D81" s="52">
        <v>1497900</v>
      </c>
    </row>
    <row r="82" spans="1:4" ht="40.5" customHeight="1" x14ac:dyDescent="0.25">
      <c r="A82" s="53" t="s">
        <v>279</v>
      </c>
      <c r="B82" s="54" t="s">
        <v>275</v>
      </c>
      <c r="C82" s="52">
        <v>186300</v>
      </c>
      <c r="D82" s="52">
        <v>192100</v>
      </c>
    </row>
    <row r="83" spans="1:4" ht="19.5" customHeight="1" x14ac:dyDescent="0.25">
      <c r="A83" s="47" t="s">
        <v>176</v>
      </c>
      <c r="B83" s="48" t="s">
        <v>177</v>
      </c>
      <c r="C83" s="49">
        <f>C84</f>
        <v>447302.54</v>
      </c>
      <c r="D83" s="49">
        <f>D84</f>
        <v>447302.54</v>
      </c>
    </row>
    <row r="84" spans="1:4" ht="27.75" customHeight="1" x14ac:dyDescent="0.25">
      <c r="A84" s="60" t="s">
        <v>610</v>
      </c>
      <c r="B84" s="51" t="s">
        <v>611</v>
      </c>
      <c r="C84" s="52">
        <f>C85+C88+C91+C94+C98+C100+C102+C104+C106+C108+C96</f>
        <v>447302.54</v>
      </c>
      <c r="D84" s="52">
        <f>D85+D88+D91+D94+D98+D100+D102+D104+D106+D108+D96</f>
        <v>447302.54</v>
      </c>
    </row>
    <row r="85" spans="1:4" ht="40.5" customHeight="1" x14ac:dyDescent="0.25">
      <c r="A85" s="63" t="s">
        <v>612</v>
      </c>
      <c r="B85" s="64" t="s">
        <v>613</v>
      </c>
      <c r="C85" s="52">
        <f>C86+C87</f>
        <v>9098.66</v>
      </c>
      <c r="D85" s="52">
        <f>D86+D87</f>
        <v>9098.66</v>
      </c>
    </row>
    <row r="86" spans="1:4" ht="65.25" customHeight="1" x14ac:dyDescent="0.25">
      <c r="A86" s="60" t="s">
        <v>311</v>
      </c>
      <c r="B86" s="51" t="s">
        <v>312</v>
      </c>
      <c r="C86" s="52">
        <v>5098.66</v>
      </c>
      <c r="D86" s="52">
        <v>5098.66</v>
      </c>
    </row>
    <row r="87" spans="1:4" ht="66" customHeight="1" x14ac:dyDescent="0.25">
      <c r="A87" s="63" t="s">
        <v>614</v>
      </c>
      <c r="B87" s="64" t="s">
        <v>615</v>
      </c>
      <c r="C87" s="52">
        <v>4000</v>
      </c>
      <c r="D87" s="52">
        <v>4000</v>
      </c>
    </row>
    <row r="88" spans="1:4" ht="63.75" x14ac:dyDescent="0.25">
      <c r="A88" s="63" t="s">
        <v>616</v>
      </c>
      <c r="B88" s="64" t="s">
        <v>617</v>
      </c>
      <c r="C88" s="52">
        <f>C89+C90</f>
        <v>40792.01</v>
      </c>
      <c r="D88" s="52">
        <f>D89+D90</f>
        <v>40792.01</v>
      </c>
    </row>
    <row r="89" spans="1:4" ht="76.5" x14ac:dyDescent="0.25">
      <c r="A89" s="63" t="s">
        <v>618</v>
      </c>
      <c r="B89" s="64" t="s">
        <v>619</v>
      </c>
      <c r="C89" s="52">
        <v>4192.01</v>
      </c>
      <c r="D89" s="52">
        <v>4192.01</v>
      </c>
    </row>
    <row r="90" spans="1:4" ht="76.5" x14ac:dyDescent="0.25">
      <c r="A90" s="63" t="s">
        <v>620</v>
      </c>
      <c r="B90" s="64" t="s">
        <v>619</v>
      </c>
      <c r="C90" s="52">
        <v>36600</v>
      </c>
      <c r="D90" s="52">
        <v>36600</v>
      </c>
    </row>
    <row r="91" spans="1:4" ht="39.75" customHeight="1" x14ac:dyDescent="0.25">
      <c r="A91" s="63" t="s">
        <v>621</v>
      </c>
      <c r="B91" s="64" t="s">
        <v>622</v>
      </c>
      <c r="C91" s="52">
        <f>C92+C93</f>
        <v>16325</v>
      </c>
      <c r="D91" s="52">
        <f>D92+D93</f>
        <v>16325</v>
      </c>
    </row>
    <row r="92" spans="1:4" ht="63.75" x14ac:dyDescent="0.25">
      <c r="A92" s="63" t="s">
        <v>313</v>
      </c>
      <c r="B92" s="64" t="s">
        <v>623</v>
      </c>
      <c r="C92" s="52">
        <v>1575</v>
      </c>
      <c r="D92" s="52">
        <v>1575</v>
      </c>
    </row>
    <row r="93" spans="1:4" ht="63.75" x14ac:dyDescent="0.25">
      <c r="A93" s="63" t="s">
        <v>624</v>
      </c>
      <c r="B93" s="64" t="s">
        <v>623</v>
      </c>
      <c r="C93" s="52">
        <v>14750</v>
      </c>
      <c r="D93" s="52">
        <v>14750</v>
      </c>
    </row>
    <row r="94" spans="1:4" ht="51" x14ac:dyDescent="0.25">
      <c r="A94" s="63" t="s">
        <v>625</v>
      </c>
      <c r="B94" s="64" t="s">
        <v>626</v>
      </c>
      <c r="C94" s="52">
        <f>C95</f>
        <v>63250</v>
      </c>
      <c r="D94" s="52">
        <f>D95</f>
        <v>63250</v>
      </c>
    </row>
    <row r="95" spans="1:4" ht="65.25" customHeight="1" x14ac:dyDescent="0.25">
      <c r="A95" s="53" t="s">
        <v>486</v>
      </c>
      <c r="B95" s="65" t="s">
        <v>484</v>
      </c>
      <c r="C95" s="52">
        <v>63250</v>
      </c>
      <c r="D95" s="52">
        <v>63250</v>
      </c>
    </row>
    <row r="96" spans="1:4" ht="51" x14ac:dyDescent="0.25">
      <c r="A96" s="53" t="s">
        <v>627</v>
      </c>
      <c r="B96" s="65" t="s">
        <v>628</v>
      </c>
      <c r="C96" s="52">
        <f>C97</f>
        <v>8300</v>
      </c>
      <c r="D96" s="52">
        <f>D97</f>
        <v>8300</v>
      </c>
    </row>
    <row r="97" spans="1:4" ht="63.75" x14ac:dyDescent="0.25">
      <c r="A97" s="53" t="s">
        <v>487</v>
      </c>
      <c r="B97" s="65" t="s">
        <v>485</v>
      </c>
      <c r="C97" s="52">
        <v>8300</v>
      </c>
      <c r="D97" s="52">
        <v>8300</v>
      </c>
    </row>
    <row r="98" spans="1:4" ht="42.75" customHeight="1" x14ac:dyDescent="0.25">
      <c r="A98" s="63" t="s">
        <v>629</v>
      </c>
      <c r="B98" s="64" t="s">
        <v>630</v>
      </c>
      <c r="C98" s="52">
        <f>C99</f>
        <v>13050</v>
      </c>
      <c r="D98" s="52">
        <f>D99</f>
        <v>13050</v>
      </c>
    </row>
    <row r="99" spans="1:4" ht="63.75" x14ac:dyDescent="0.25">
      <c r="A99" s="63" t="s">
        <v>631</v>
      </c>
      <c r="B99" s="64" t="s">
        <v>632</v>
      </c>
      <c r="C99" s="52">
        <v>13050</v>
      </c>
      <c r="D99" s="52">
        <v>13050</v>
      </c>
    </row>
    <row r="100" spans="1:4" ht="52.5" customHeight="1" x14ac:dyDescent="0.25">
      <c r="A100" s="63" t="s">
        <v>633</v>
      </c>
      <c r="B100" s="64" t="s">
        <v>634</v>
      </c>
      <c r="C100" s="52">
        <f>C101</f>
        <v>15500</v>
      </c>
      <c r="D100" s="52">
        <f>D101</f>
        <v>15500</v>
      </c>
    </row>
    <row r="101" spans="1:4" ht="66" customHeight="1" x14ac:dyDescent="0.25">
      <c r="A101" s="63" t="s">
        <v>635</v>
      </c>
      <c r="B101" s="64" t="s">
        <v>636</v>
      </c>
      <c r="C101" s="52">
        <v>15500</v>
      </c>
      <c r="D101" s="52">
        <v>15500</v>
      </c>
    </row>
    <row r="102" spans="1:4" ht="54.75" customHeight="1" x14ac:dyDescent="0.25">
      <c r="A102" s="63" t="s">
        <v>637</v>
      </c>
      <c r="B102" s="64" t="s">
        <v>638</v>
      </c>
      <c r="C102" s="52">
        <f>C103</f>
        <v>300</v>
      </c>
      <c r="D102" s="52">
        <f>D103</f>
        <v>300</v>
      </c>
    </row>
    <row r="103" spans="1:4" ht="66.75" customHeight="1" x14ac:dyDescent="0.25">
      <c r="A103" s="53" t="s">
        <v>488</v>
      </c>
      <c r="B103" s="65" t="s">
        <v>489</v>
      </c>
      <c r="C103" s="52">
        <v>300</v>
      </c>
      <c r="D103" s="52">
        <v>300</v>
      </c>
    </row>
    <row r="104" spans="1:4" ht="51" x14ac:dyDescent="0.25">
      <c r="A104" s="63" t="s">
        <v>639</v>
      </c>
      <c r="B104" s="64" t="s">
        <v>640</v>
      </c>
      <c r="C104" s="52">
        <f>C105</f>
        <v>8500</v>
      </c>
      <c r="D104" s="52">
        <f>D105</f>
        <v>8500</v>
      </c>
    </row>
    <row r="105" spans="1:4" ht="63.75" x14ac:dyDescent="0.25">
      <c r="A105" s="53" t="s">
        <v>490</v>
      </c>
      <c r="B105" s="65" t="s">
        <v>491</v>
      </c>
      <c r="C105" s="52">
        <v>8500</v>
      </c>
      <c r="D105" s="52">
        <v>8500</v>
      </c>
    </row>
    <row r="106" spans="1:4" ht="40.5" customHeight="1" x14ac:dyDescent="0.25">
      <c r="A106" s="63" t="s">
        <v>641</v>
      </c>
      <c r="B106" s="64" t="s">
        <v>642</v>
      </c>
      <c r="C106" s="52">
        <f>C107</f>
        <v>80600</v>
      </c>
      <c r="D106" s="52">
        <f>D107</f>
        <v>80600</v>
      </c>
    </row>
    <row r="107" spans="1:4" ht="63" customHeight="1" x14ac:dyDescent="0.25">
      <c r="A107" s="53" t="s">
        <v>492</v>
      </c>
      <c r="B107" s="65" t="s">
        <v>493</v>
      </c>
      <c r="C107" s="52">
        <v>80600</v>
      </c>
      <c r="D107" s="52">
        <v>80600</v>
      </c>
    </row>
    <row r="108" spans="1:4" ht="52.5" customHeight="1" x14ac:dyDescent="0.25">
      <c r="A108" s="63" t="s">
        <v>643</v>
      </c>
      <c r="B108" s="64" t="s">
        <v>644</v>
      </c>
      <c r="C108" s="52">
        <f>C109+C110</f>
        <v>191586.87</v>
      </c>
      <c r="D108" s="52">
        <f>D109+D110</f>
        <v>191586.87</v>
      </c>
    </row>
    <row r="109" spans="1:4" ht="79.5" customHeight="1" x14ac:dyDescent="0.25">
      <c r="A109" s="66" t="s">
        <v>314</v>
      </c>
      <c r="B109" s="65" t="s">
        <v>315</v>
      </c>
      <c r="C109" s="52">
        <v>8286.8700000000008</v>
      </c>
      <c r="D109" s="52">
        <v>8286.8700000000008</v>
      </c>
    </row>
    <row r="110" spans="1:4" ht="76.5" x14ac:dyDescent="0.25">
      <c r="A110" s="53" t="s">
        <v>518</v>
      </c>
      <c r="B110" s="65" t="s">
        <v>315</v>
      </c>
      <c r="C110" s="52">
        <v>183300</v>
      </c>
      <c r="D110" s="52">
        <v>183300</v>
      </c>
    </row>
    <row r="111" spans="1:4" x14ac:dyDescent="0.25">
      <c r="A111" s="47" t="s">
        <v>178</v>
      </c>
      <c r="B111" s="48" t="s">
        <v>179</v>
      </c>
      <c r="C111" s="49">
        <f t="shared" ref="C111:D112" si="2">C112</f>
        <v>1280</v>
      </c>
      <c r="D111" s="49">
        <f t="shared" si="2"/>
        <v>600</v>
      </c>
    </row>
    <row r="112" spans="1:4" ht="25.5" customHeight="1" x14ac:dyDescent="0.25">
      <c r="A112" s="50" t="s">
        <v>180</v>
      </c>
      <c r="B112" s="51" t="s">
        <v>181</v>
      </c>
      <c r="C112" s="52">
        <f t="shared" si="2"/>
        <v>1280</v>
      </c>
      <c r="D112" s="52">
        <f t="shared" si="2"/>
        <v>600</v>
      </c>
    </row>
    <row r="113" spans="1:4" ht="18" customHeight="1" x14ac:dyDescent="0.25">
      <c r="A113" s="60" t="s">
        <v>182</v>
      </c>
      <c r="B113" s="51" t="s">
        <v>183</v>
      </c>
      <c r="C113" s="52">
        <v>1280</v>
      </c>
      <c r="D113" s="52">
        <v>600</v>
      </c>
    </row>
    <row r="114" spans="1:4" ht="20.25" customHeight="1" x14ac:dyDescent="0.25">
      <c r="A114" s="47" t="s">
        <v>184</v>
      </c>
      <c r="B114" s="48" t="s">
        <v>185</v>
      </c>
      <c r="C114" s="49">
        <f>C115</f>
        <v>225568065.72999999</v>
      </c>
      <c r="D114" s="49">
        <f>D115</f>
        <v>282777340.56999999</v>
      </c>
    </row>
    <row r="115" spans="1:4" ht="29.25" customHeight="1" x14ac:dyDescent="0.25">
      <c r="A115" s="47" t="s">
        <v>186</v>
      </c>
      <c r="B115" s="48" t="s">
        <v>187</v>
      </c>
      <c r="C115" s="49">
        <f>C116+C119+C132+C141</f>
        <v>225568065.72999999</v>
      </c>
      <c r="D115" s="49">
        <f>D116+D119+D132+D141</f>
        <v>282777340.56999999</v>
      </c>
    </row>
    <row r="116" spans="1:4" ht="18" customHeight="1" x14ac:dyDescent="0.25">
      <c r="A116" s="47" t="s">
        <v>243</v>
      </c>
      <c r="B116" s="48" t="s">
        <v>223</v>
      </c>
      <c r="C116" s="49">
        <f t="shared" ref="C116:D116" si="3">C117</f>
        <v>99507900</v>
      </c>
      <c r="D116" s="49">
        <f t="shared" si="3"/>
        <v>106096500</v>
      </c>
    </row>
    <row r="117" spans="1:4" ht="20.25" customHeight="1" x14ac:dyDescent="0.25">
      <c r="A117" s="50" t="s">
        <v>244</v>
      </c>
      <c r="B117" s="51" t="s">
        <v>188</v>
      </c>
      <c r="C117" s="52">
        <f>C118</f>
        <v>99507900</v>
      </c>
      <c r="D117" s="52">
        <f>D118</f>
        <v>106096500</v>
      </c>
    </row>
    <row r="118" spans="1:4" ht="24" customHeight="1" x14ac:dyDescent="0.25">
      <c r="A118" s="60" t="s">
        <v>245</v>
      </c>
      <c r="B118" s="51" t="s">
        <v>520</v>
      </c>
      <c r="C118" s="52">
        <v>99507900</v>
      </c>
      <c r="D118" s="52">
        <v>106096500</v>
      </c>
    </row>
    <row r="119" spans="1:4" ht="31.5" customHeight="1" x14ac:dyDescent="0.25">
      <c r="A119" s="47" t="s">
        <v>246</v>
      </c>
      <c r="B119" s="48" t="s">
        <v>189</v>
      </c>
      <c r="C119" s="49">
        <f>C126+C120+C124+C128+C130+C122</f>
        <v>14919467.040000001</v>
      </c>
      <c r="D119" s="49">
        <f>D126+D120+D124+D128+D130+D122</f>
        <v>65715814.259999998</v>
      </c>
    </row>
    <row r="120" spans="1:4" ht="36.75" customHeight="1" x14ac:dyDescent="0.25">
      <c r="A120" s="56" t="s">
        <v>397</v>
      </c>
      <c r="B120" s="51" t="s">
        <v>398</v>
      </c>
      <c r="C120" s="52">
        <f>C121</f>
        <v>4409551.59</v>
      </c>
      <c r="D120" s="52">
        <f>D121</f>
        <v>4346834.3899999997</v>
      </c>
    </row>
    <row r="121" spans="1:4" ht="52.5" customHeight="1" x14ac:dyDescent="0.25">
      <c r="A121" s="56" t="s">
        <v>399</v>
      </c>
      <c r="B121" s="51" t="s">
        <v>400</v>
      </c>
      <c r="C121" s="52">
        <v>4409551.59</v>
      </c>
      <c r="D121" s="52">
        <v>4346834.3899999997</v>
      </c>
    </row>
    <row r="122" spans="1:4" ht="51.75" x14ac:dyDescent="0.25">
      <c r="A122" s="60" t="s">
        <v>526</v>
      </c>
      <c r="B122" s="67" t="s">
        <v>527</v>
      </c>
      <c r="C122" s="52">
        <f>C123</f>
        <v>9402266.2100000009</v>
      </c>
      <c r="D122" s="52">
        <f>D123</f>
        <v>9736820.9900000002</v>
      </c>
    </row>
    <row r="123" spans="1:4" ht="27.75" customHeight="1" x14ac:dyDescent="0.25">
      <c r="A123" s="60" t="s">
        <v>528</v>
      </c>
      <c r="B123" s="67" t="s">
        <v>529</v>
      </c>
      <c r="C123" s="52">
        <v>9402266.2100000009</v>
      </c>
      <c r="D123" s="52">
        <v>9736820.9900000002</v>
      </c>
    </row>
    <row r="124" spans="1:4" ht="27" customHeight="1" x14ac:dyDescent="0.25">
      <c r="A124" s="57" t="s">
        <v>497</v>
      </c>
      <c r="B124" s="68" t="s">
        <v>499</v>
      </c>
      <c r="C124" s="52">
        <f>C125</f>
        <v>757032.24</v>
      </c>
      <c r="D124" s="52">
        <f>D125</f>
        <v>775757.4</v>
      </c>
    </row>
    <row r="125" spans="1:4" ht="32.25" customHeight="1" x14ac:dyDescent="0.25">
      <c r="A125" s="57" t="s">
        <v>498</v>
      </c>
      <c r="B125" s="68" t="s">
        <v>495</v>
      </c>
      <c r="C125" s="52">
        <v>757032.24</v>
      </c>
      <c r="D125" s="52">
        <v>775757.4</v>
      </c>
    </row>
    <row r="126" spans="1:4" x14ac:dyDescent="0.25">
      <c r="A126" s="50" t="s">
        <v>247</v>
      </c>
      <c r="B126" s="69" t="s">
        <v>190</v>
      </c>
      <c r="C126" s="52">
        <f t="shared" ref="C126:D126" si="4">C127</f>
        <v>328020</v>
      </c>
      <c r="D126" s="52">
        <f t="shared" si="4"/>
        <v>328020</v>
      </c>
    </row>
    <row r="127" spans="1:4" ht="15.75" customHeight="1" x14ac:dyDescent="0.25">
      <c r="A127" s="60" t="s">
        <v>248</v>
      </c>
      <c r="B127" s="69" t="s">
        <v>191</v>
      </c>
      <c r="C127" s="52">
        <v>328020</v>
      </c>
      <c r="D127" s="52">
        <v>328020</v>
      </c>
    </row>
    <row r="128" spans="1:4" x14ac:dyDescent="0.25">
      <c r="A128" s="57" t="s">
        <v>530</v>
      </c>
      <c r="B128" s="68" t="s">
        <v>531</v>
      </c>
      <c r="C128" s="52">
        <f>C129</f>
        <v>22597</v>
      </c>
      <c r="D128" s="52">
        <f>D129</f>
        <v>23330.97</v>
      </c>
    </row>
    <row r="129" spans="1:4" ht="25.5" x14ac:dyDescent="0.25">
      <c r="A129" s="57" t="s">
        <v>532</v>
      </c>
      <c r="B129" s="68" t="s">
        <v>533</v>
      </c>
      <c r="C129" s="52">
        <v>22597</v>
      </c>
      <c r="D129" s="52">
        <v>23330.97</v>
      </c>
    </row>
    <row r="130" spans="1:4" ht="25.5" x14ac:dyDescent="0.25">
      <c r="A130" s="60" t="s">
        <v>534</v>
      </c>
      <c r="B130" s="70" t="s">
        <v>535</v>
      </c>
      <c r="C130" s="52">
        <f>C131</f>
        <v>0</v>
      </c>
      <c r="D130" s="52">
        <f>D131</f>
        <v>50505050.509999998</v>
      </c>
    </row>
    <row r="131" spans="1:4" ht="25.5" x14ac:dyDescent="0.25">
      <c r="A131" s="60" t="s">
        <v>603</v>
      </c>
      <c r="B131" s="70" t="s">
        <v>536</v>
      </c>
      <c r="C131" s="52"/>
      <c r="D131" s="52">
        <v>50505050.509999998</v>
      </c>
    </row>
    <row r="132" spans="1:4" ht="25.5" x14ac:dyDescent="0.25">
      <c r="A132" s="47" t="s">
        <v>249</v>
      </c>
      <c r="B132" s="71" t="s">
        <v>280</v>
      </c>
      <c r="C132" s="49">
        <f>C133+C135+C137+C139</f>
        <v>105238113.65000001</v>
      </c>
      <c r="D132" s="49">
        <f>D133+D135+D137+D139</f>
        <v>104867209.34999999</v>
      </c>
    </row>
    <row r="133" spans="1:4" ht="25.5" x14ac:dyDescent="0.25">
      <c r="A133" s="50" t="s">
        <v>296</v>
      </c>
      <c r="B133" s="54" t="s">
        <v>192</v>
      </c>
      <c r="C133" s="52">
        <f>C134</f>
        <v>5244623</v>
      </c>
      <c r="D133" s="52">
        <f>D134</f>
        <v>5270196.0999999996</v>
      </c>
    </row>
    <row r="134" spans="1:4" ht="25.5" x14ac:dyDescent="0.25">
      <c r="A134" s="60" t="s">
        <v>295</v>
      </c>
      <c r="B134" s="54" t="s">
        <v>193</v>
      </c>
      <c r="C134" s="52">
        <v>5244623</v>
      </c>
      <c r="D134" s="52">
        <v>5270196.0999999996</v>
      </c>
    </row>
    <row r="135" spans="1:4" ht="51" x14ac:dyDescent="0.25">
      <c r="A135" s="72" t="s">
        <v>285</v>
      </c>
      <c r="B135" s="54" t="s">
        <v>281</v>
      </c>
      <c r="C135" s="52">
        <f>C136</f>
        <v>2500800.8199999998</v>
      </c>
      <c r="D135" s="52">
        <f>D136</f>
        <v>2087348.67</v>
      </c>
    </row>
    <row r="136" spans="1:4" ht="51" x14ac:dyDescent="0.25">
      <c r="A136" s="72" t="s">
        <v>288</v>
      </c>
      <c r="B136" s="54" t="s">
        <v>282</v>
      </c>
      <c r="C136" s="52">
        <v>2500800.8199999998</v>
      </c>
      <c r="D136" s="52">
        <v>2087348.67</v>
      </c>
    </row>
    <row r="137" spans="1:4" ht="51" x14ac:dyDescent="0.25">
      <c r="A137" s="72" t="s">
        <v>286</v>
      </c>
      <c r="B137" s="54" t="s">
        <v>283</v>
      </c>
      <c r="C137" s="52">
        <f>C138</f>
        <v>1349.83</v>
      </c>
      <c r="D137" s="52">
        <f>D138</f>
        <v>18324.580000000002</v>
      </c>
    </row>
    <row r="138" spans="1:4" ht="51" x14ac:dyDescent="0.25">
      <c r="A138" s="72" t="s">
        <v>251</v>
      </c>
      <c r="B138" s="54" t="s">
        <v>284</v>
      </c>
      <c r="C138" s="52">
        <v>1349.83</v>
      </c>
      <c r="D138" s="52">
        <v>18324.580000000002</v>
      </c>
    </row>
    <row r="139" spans="1:4" x14ac:dyDescent="0.25">
      <c r="A139" s="72" t="s">
        <v>287</v>
      </c>
      <c r="B139" s="54" t="s">
        <v>194</v>
      </c>
      <c r="C139" s="52">
        <f>C140</f>
        <v>97491340</v>
      </c>
      <c r="D139" s="52">
        <f>D140</f>
        <v>97491340</v>
      </c>
    </row>
    <row r="140" spans="1:4" x14ac:dyDescent="0.25">
      <c r="A140" s="72" t="s">
        <v>252</v>
      </c>
      <c r="B140" s="54" t="s">
        <v>195</v>
      </c>
      <c r="C140" s="52">
        <v>97491340</v>
      </c>
      <c r="D140" s="52">
        <v>97491340</v>
      </c>
    </row>
    <row r="141" spans="1:4" x14ac:dyDescent="0.25">
      <c r="A141" s="46" t="s">
        <v>316</v>
      </c>
      <c r="B141" s="48" t="s">
        <v>317</v>
      </c>
      <c r="C141" s="49">
        <f>C143+C145+C144</f>
        <v>5902585.04</v>
      </c>
      <c r="D141" s="49">
        <f>D143+D145+D144</f>
        <v>6097816.96</v>
      </c>
    </row>
    <row r="142" spans="1:4" ht="89.25" x14ac:dyDescent="0.25">
      <c r="A142" s="55" t="s">
        <v>537</v>
      </c>
      <c r="B142" s="70" t="s">
        <v>605</v>
      </c>
      <c r="C142" s="52">
        <f>C143</f>
        <v>4218480</v>
      </c>
      <c r="D142" s="52">
        <f>D143</f>
        <v>4218480</v>
      </c>
    </row>
    <row r="143" spans="1:4" ht="102" x14ac:dyDescent="0.25">
      <c r="A143" s="55" t="s">
        <v>318</v>
      </c>
      <c r="B143" s="70" t="s">
        <v>538</v>
      </c>
      <c r="C143" s="52">
        <v>4218480</v>
      </c>
      <c r="D143" s="52">
        <v>4218480</v>
      </c>
    </row>
    <row r="144" spans="1:4" ht="63.75" x14ac:dyDescent="0.25">
      <c r="A144" s="25" t="s">
        <v>786</v>
      </c>
      <c r="B144" s="14" t="s">
        <v>787</v>
      </c>
      <c r="C144" s="52">
        <v>1370274.84</v>
      </c>
      <c r="D144" s="52">
        <v>1526994.96</v>
      </c>
    </row>
    <row r="145" spans="1:4" x14ac:dyDescent="0.25">
      <c r="A145" s="60" t="s">
        <v>604</v>
      </c>
      <c r="B145" s="51" t="s">
        <v>539</v>
      </c>
      <c r="C145" s="52">
        <f t="shared" ref="C145:D145" si="5">C146</f>
        <v>313830.2</v>
      </c>
      <c r="D145" s="52">
        <f t="shared" si="5"/>
        <v>352342</v>
      </c>
    </row>
    <row r="146" spans="1:4" ht="25.5" x14ac:dyDescent="0.25">
      <c r="A146" s="60" t="s">
        <v>540</v>
      </c>
      <c r="B146" s="51" t="s">
        <v>541</v>
      </c>
      <c r="C146" s="52">
        <v>313830.2</v>
      </c>
      <c r="D146" s="52">
        <v>352342</v>
      </c>
    </row>
    <row r="147" spans="1:4" x14ac:dyDescent="0.25">
      <c r="A147" s="73"/>
      <c r="B147" s="74" t="s">
        <v>196</v>
      </c>
      <c r="C147" s="49">
        <f>C18+C114</f>
        <v>298199874.26999998</v>
      </c>
      <c r="D147" s="49">
        <f>D18+D114</f>
        <v>358874011.11000001</v>
      </c>
    </row>
  </sheetData>
  <mergeCells count="29">
    <mergeCell ref="B10:D10"/>
    <mergeCell ref="A11:D11"/>
    <mergeCell ref="B16:B17"/>
    <mergeCell ref="A16:A17"/>
    <mergeCell ref="C16:D16"/>
    <mergeCell ref="A12:D12"/>
    <mergeCell ref="A13:D13"/>
    <mergeCell ref="B15:D15"/>
    <mergeCell ref="B1:D1"/>
    <mergeCell ref="B2:D2"/>
    <mergeCell ref="B3:D3"/>
    <mergeCell ref="B4:D4"/>
    <mergeCell ref="B5:D5"/>
    <mergeCell ref="B6:D6"/>
    <mergeCell ref="B7:D7"/>
    <mergeCell ref="B8:D8"/>
    <mergeCell ref="B9:D9"/>
    <mergeCell ref="A39:A40"/>
    <mergeCell ref="B39:B40"/>
    <mergeCell ref="C39:C40"/>
    <mergeCell ref="D39:D40"/>
    <mergeCell ref="C31:C32"/>
    <mergeCell ref="A31:A32"/>
    <mergeCell ref="B31:B32"/>
    <mergeCell ref="D31:D32"/>
    <mergeCell ref="A36:A37"/>
    <mergeCell ref="B36:B37"/>
    <mergeCell ref="C36:C37"/>
    <mergeCell ref="D36:D37"/>
  </mergeCells>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view="pageBreakPreview" zoomScaleSheetLayoutView="100" workbookViewId="0">
      <selection activeCell="B8" sqref="B8:E8"/>
    </sheetView>
  </sheetViews>
  <sheetFormatPr defaultRowHeight="15" x14ac:dyDescent="0.25"/>
  <cols>
    <col min="1" max="1" width="24.7109375" customWidth="1"/>
    <col min="2" max="2" width="31.85546875" customWidth="1"/>
    <col min="3" max="3" width="14.7109375" customWidth="1"/>
    <col min="4" max="5" width="14" customWidth="1"/>
    <col min="6" max="8" width="9.140625" hidden="1" customWidth="1"/>
    <col min="9" max="9" width="9.140625" customWidth="1"/>
  </cols>
  <sheetData>
    <row r="1" spans="1:5" ht="15.75" x14ac:dyDescent="0.25">
      <c r="A1" s="122" t="s">
        <v>240</v>
      </c>
      <c r="B1" s="146"/>
      <c r="C1" s="146"/>
      <c r="D1" s="146"/>
      <c r="E1" s="146"/>
    </row>
    <row r="2" spans="1:5" ht="15.75" x14ac:dyDescent="0.25">
      <c r="A2" s="122" t="s">
        <v>197</v>
      </c>
      <c r="B2" s="146"/>
      <c r="C2" s="146"/>
      <c r="D2" s="146"/>
      <c r="E2" s="146"/>
    </row>
    <row r="3" spans="1:5" ht="15.75" x14ac:dyDescent="0.25">
      <c r="A3" s="1"/>
      <c r="B3" s="122" t="s">
        <v>1</v>
      </c>
      <c r="C3" s="122"/>
      <c r="D3" s="122"/>
      <c r="E3" s="122"/>
    </row>
    <row r="4" spans="1:5" ht="15.75" x14ac:dyDescent="0.25">
      <c r="A4" s="2"/>
      <c r="B4" s="122" t="s">
        <v>2</v>
      </c>
      <c r="C4" s="122"/>
      <c r="D4" s="122"/>
      <c r="E4" s="122"/>
    </row>
    <row r="5" spans="1:5" ht="15.75" x14ac:dyDescent="0.25">
      <c r="A5" s="3"/>
      <c r="B5" s="122" t="s">
        <v>819</v>
      </c>
      <c r="C5" s="122"/>
      <c r="D5" s="122"/>
      <c r="E5" s="122"/>
    </row>
    <row r="6" spans="1:5" ht="15.75" x14ac:dyDescent="0.25">
      <c r="A6" s="122" t="s">
        <v>229</v>
      </c>
      <c r="B6" s="146"/>
      <c r="C6" s="146"/>
      <c r="D6" s="146"/>
      <c r="E6" s="146"/>
    </row>
    <row r="7" spans="1:5" ht="15.75" x14ac:dyDescent="0.25">
      <c r="A7" s="122" t="s">
        <v>197</v>
      </c>
      <c r="B7" s="146"/>
      <c r="C7" s="146"/>
      <c r="D7" s="146"/>
      <c r="E7" s="146"/>
    </row>
    <row r="8" spans="1:5" ht="15.75" x14ac:dyDescent="0.25">
      <c r="A8" s="1"/>
      <c r="B8" s="122" t="s">
        <v>1</v>
      </c>
      <c r="C8" s="122"/>
      <c r="D8" s="122"/>
      <c r="E8" s="122"/>
    </row>
    <row r="9" spans="1:5" ht="15.75" x14ac:dyDescent="0.25">
      <c r="A9" s="2"/>
      <c r="B9" s="122" t="s">
        <v>2</v>
      </c>
      <c r="C9" s="122"/>
      <c r="D9" s="122"/>
      <c r="E9" s="122"/>
    </row>
    <row r="10" spans="1:5" ht="15.75" x14ac:dyDescent="0.25">
      <c r="A10" s="3"/>
      <c r="B10" s="122" t="s">
        <v>811</v>
      </c>
      <c r="C10" s="122"/>
      <c r="D10" s="122"/>
      <c r="E10" s="122"/>
    </row>
    <row r="11" spans="1:5" ht="15.75" x14ac:dyDescent="0.25">
      <c r="A11" s="3"/>
      <c r="B11" s="4"/>
      <c r="C11" s="4"/>
      <c r="D11" s="4"/>
      <c r="E11" s="4"/>
    </row>
    <row r="12" spans="1:5" ht="15.75" x14ac:dyDescent="0.25">
      <c r="A12" s="3"/>
      <c r="B12" s="4"/>
      <c r="C12" s="4"/>
      <c r="D12" s="4"/>
      <c r="E12" s="4"/>
    </row>
    <row r="13" spans="1:5" ht="15.75" customHeight="1" x14ac:dyDescent="0.25">
      <c r="A13" s="132" t="s">
        <v>199</v>
      </c>
      <c r="B13" s="132"/>
      <c r="C13" s="132"/>
      <c r="D13" s="132"/>
      <c r="E13" s="132"/>
    </row>
    <row r="14" spans="1:5" ht="10.5" customHeight="1" x14ac:dyDescent="0.25">
      <c r="A14" s="132" t="s">
        <v>561</v>
      </c>
      <c r="B14" s="132"/>
      <c r="C14" s="132"/>
      <c r="D14" s="132"/>
      <c r="E14" s="132"/>
    </row>
    <row r="15" spans="1:5" ht="6.75" customHeight="1" x14ac:dyDescent="0.25">
      <c r="A15" s="132"/>
      <c r="B15" s="132"/>
      <c r="C15" s="132"/>
      <c r="D15" s="132"/>
      <c r="E15" s="132"/>
    </row>
    <row r="16" spans="1:5" ht="15.75" customHeight="1" x14ac:dyDescent="0.25">
      <c r="A16" s="132" t="s">
        <v>562</v>
      </c>
      <c r="B16" s="132"/>
      <c r="C16" s="132"/>
      <c r="D16" s="132"/>
      <c r="E16" s="132"/>
    </row>
    <row r="17" spans="1:5" ht="15" customHeight="1" x14ac:dyDescent="0.25">
      <c r="A17" s="122" t="s">
        <v>254</v>
      </c>
      <c r="B17" s="151"/>
      <c r="C17" s="151"/>
      <c r="D17" s="151"/>
      <c r="E17" s="151"/>
    </row>
    <row r="18" spans="1:5" ht="15" customHeight="1" x14ac:dyDescent="0.25">
      <c r="A18" s="152" t="s">
        <v>200</v>
      </c>
      <c r="B18" s="152" t="s">
        <v>201</v>
      </c>
      <c r="C18" s="155" t="s">
        <v>401</v>
      </c>
      <c r="D18" s="153" t="s">
        <v>425</v>
      </c>
      <c r="E18" s="153" t="s">
        <v>543</v>
      </c>
    </row>
    <row r="19" spans="1:5" ht="23.25" customHeight="1" x14ac:dyDescent="0.25">
      <c r="A19" s="152"/>
      <c r="B19" s="152"/>
      <c r="C19" s="156"/>
      <c r="D19" s="154"/>
      <c r="E19" s="154"/>
    </row>
    <row r="20" spans="1:5" ht="15" customHeight="1" x14ac:dyDescent="0.25">
      <c r="A20" s="137" t="s">
        <v>202</v>
      </c>
      <c r="B20" s="147" t="s">
        <v>203</v>
      </c>
      <c r="C20" s="148">
        <f>C22</f>
        <v>4328739.280000031</v>
      </c>
      <c r="D20" s="150">
        <f>D22</f>
        <v>0</v>
      </c>
      <c r="E20" s="150">
        <f>E22</f>
        <v>0</v>
      </c>
    </row>
    <row r="21" spans="1:5" x14ac:dyDescent="0.25">
      <c r="A21" s="137"/>
      <c r="B21" s="147"/>
      <c r="C21" s="149"/>
      <c r="D21" s="150"/>
      <c r="E21" s="150"/>
    </row>
    <row r="22" spans="1:5" ht="15" customHeight="1" x14ac:dyDescent="0.25">
      <c r="A22" s="137" t="s">
        <v>204</v>
      </c>
      <c r="B22" s="147" t="s">
        <v>205</v>
      </c>
      <c r="C22" s="148">
        <f>C24+C29</f>
        <v>4328739.280000031</v>
      </c>
      <c r="D22" s="150">
        <f>D24+D29</f>
        <v>0</v>
      </c>
      <c r="E22" s="150">
        <f>E24+E29</f>
        <v>0</v>
      </c>
    </row>
    <row r="23" spans="1:5" x14ac:dyDescent="0.25">
      <c r="A23" s="137"/>
      <c r="B23" s="147"/>
      <c r="C23" s="149"/>
      <c r="D23" s="150"/>
      <c r="E23" s="150"/>
    </row>
    <row r="24" spans="1:5" ht="25.5" x14ac:dyDescent="0.25">
      <c r="A24" s="41" t="s">
        <v>206</v>
      </c>
      <c r="B24" s="76" t="s">
        <v>207</v>
      </c>
      <c r="C24" s="5">
        <f>C25</f>
        <v>-330656805.38</v>
      </c>
      <c r="D24" s="5">
        <f t="shared" ref="D24:E24" si="0">D25</f>
        <v>-298199874.26999998</v>
      </c>
      <c r="E24" s="5">
        <f t="shared" si="0"/>
        <v>-358874011.11000001</v>
      </c>
    </row>
    <row r="25" spans="1:5" ht="25.5" x14ac:dyDescent="0.25">
      <c r="A25" s="41" t="s">
        <v>208</v>
      </c>
      <c r="B25" s="76" t="s">
        <v>209</v>
      </c>
      <c r="C25" s="5">
        <f t="shared" ref="C25:E26" si="1">C26</f>
        <v>-330656805.38</v>
      </c>
      <c r="D25" s="5">
        <f t="shared" si="1"/>
        <v>-298199874.26999998</v>
      </c>
      <c r="E25" s="5">
        <f t="shared" si="1"/>
        <v>-358874011.11000001</v>
      </c>
    </row>
    <row r="26" spans="1:5" ht="25.5" x14ac:dyDescent="0.25">
      <c r="A26" s="41" t="s">
        <v>210</v>
      </c>
      <c r="B26" s="76" t="s">
        <v>211</v>
      </c>
      <c r="C26" s="5">
        <f>C27</f>
        <v>-330656805.38</v>
      </c>
      <c r="D26" s="5">
        <f t="shared" si="1"/>
        <v>-298199874.26999998</v>
      </c>
      <c r="E26" s="5">
        <f t="shared" si="1"/>
        <v>-358874011.11000001</v>
      </c>
    </row>
    <row r="27" spans="1:5" ht="15" customHeight="1" x14ac:dyDescent="0.25">
      <c r="A27" s="152" t="s">
        <v>212</v>
      </c>
      <c r="B27" s="157" t="s">
        <v>213</v>
      </c>
      <c r="C27" s="158">
        <v>-330656805.38</v>
      </c>
      <c r="D27" s="158">
        <v>-298199874.26999998</v>
      </c>
      <c r="E27" s="158">
        <v>-358874011.11000001</v>
      </c>
    </row>
    <row r="28" spans="1:5" ht="24.75" customHeight="1" x14ac:dyDescent="0.25">
      <c r="A28" s="152"/>
      <c r="B28" s="157"/>
      <c r="C28" s="159"/>
      <c r="D28" s="159"/>
      <c r="E28" s="159"/>
    </row>
    <row r="29" spans="1:5" ht="25.5" x14ac:dyDescent="0.25">
      <c r="A29" s="41" t="s">
        <v>214</v>
      </c>
      <c r="B29" s="76" t="s">
        <v>215</v>
      </c>
      <c r="C29" s="5">
        <f t="shared" ref="C29:E30" si="2">C30</f>
        <v>334985544.66000003</v>
      </c>
      <c r="D29" s="5">
        <f t="shared" si="2"/>
        <v>298199874.26999998</v>
      </c>
      <c r="E29" s="5">
        <f t="shared" si="2"/>
        <v>358874011.11000001</v>
      </c>
    </row>
    <row r="30" spans="1:5" ht="25.5" x14ac:dyDescent="0.25">
      <c r="A30" s="41" t="s">
        <v>216</v>
      </c>
      <c r="B30" s="76" t="s">
        <v>217</v>
      </c>
      <c r="C30" s="5">
        <f t="shared" si="2"/>
        <v>334985544.66000003</v>
      </c>
      <c r="D30" s="5">
        <f t="shared" si="2"/>
        <v>298199874.26999998</v>
      </c>
      <c r="E30" s="5">
        <f t="shared" si="2"/>
        <v>358874011.11000001</v>
      </c>
    </row>
    <row r="31" spans="1:5" ht="25.5" x14ac:dyDescent="0.25">
      <c r="A31" s="41" t="s">
        <v>218</v>
      </c>
      <c r="B31" s="76" t="s">
        <v>219</v>
      </c>
      <c r="C31" s="5">
        <f>C32</f>
        <v>334985544.66000003</v>
      </c>
      <c r="D31" s="5">
        <f>D32</f>
        <v>298199874.26999998</v>
      </c>
      <c r="E31" s="5">
        <f>E32</f>
        <v>358874011.11000001</v>
      </c>
    </row>
    <row r="32" spans="1:5" ht="15" customHeight="1" x14ac:dyDescent="0.25">
      <c r="A32" s="155" t="s">
        <v>220</v>
      </c>
      <c r="B32" s="160" t="s">
        <v>221</v>
      </c>
      <c r="C32" s="158">
        <v>334985544.66000003</v>
      </c>
      <c r="D32" s="158">
        <v>298199874.26999998</v>
      </c>
      <c r="E32" s="158">
        <v>358874011.11000001</v>
      </c>
    </row>
    <row r="33" spans="1:5" x14ac:dyDescent="0.25">
      <c r="A33" s="156"/>
      <c r="B33" s="161"/>
      <c r="C33" s="159"/>
      <c r="D33" s="159"/>
      <c r="E33" s="159"/>
    </row>
    <row r="34" spans="1:5" ht="38.25" x14ac:dyDescent="0.25">
      <c r="A34" s="9" t="s">
        <v>545</v>
      </c>
      <c r="B34" s="78" t="s">
        <v>546</v>
      </c>
      <c r="C34" s="79">
        <f>C35</f>
        <v>0</v>
      </c>
      <c r="D34" s="79">
        <f>D35</f>
        <v>0</v>
      </c>
      <c r="E34" s="79">
        <f>E35</f>
        <v>0</v>
      </c>
    </row>
    <row r="35" spans="1:5" ht="38.25" x14ac:dyDescent="0.25">
      <c r="A35" s="8" t="s">
        <v>547</v>
      </c>
      <c r="B35" s="80" t="s">
        <v>548</v>
      </c>
      <c r="C35" s="79">
        <f>C40+C36</f>
        <v>0</v>
      </c>
      <c r="D35" s="79">
        <f>D40+D36</f>
        <v>0</v>
      </c>
      <c r="E35" s="79">
        <f>E40+E36</f>
        <v>0</v>
      </c>
    </row>
    <row r="36" spans="1:5" ht="38.25" x14ac:dyDescent="0.25">
      <c r="A36" s="18" t="s">
        <v>547</v>
      </c>
      <c r="B36" s="81" t="s">
        <v>549</v>
      </c>
      <c r="C36" s="77">
        <f t="shared" ref="C36:E38" si="3">C37</f>
        <v>-238800</v>
      </c>
      <c r="D36" s="5">
        <f t="shared" si="3"/>
        <v>0</v>
      </c>
      <c r="E36" s="5">
        <f t="shared" si="3"/>
        <v>0</v>
      </c>
    </row>
    <row r="37" spans="1:5" ht="51" x14ac:dyDescent="0.25">
      <c r="A37" s="18" t="s">
        <v>550</v>
      </c>
      <c r="B37" s="81" t="s">
        <v>551</v>
      </c>
      <c r="C37" s="77">
        <f t="shared" si="3"/>
        <v>-238800</v>
      </c>
      <c r="D37" s="5">
        <f t="shared" si="3"/>
        <v>0</v>
      </c>
      <c r="E37" s="5">
        <f t="shared" si="3"/>
        <v>0</v>
      </c>
    </row>
    <row r="38" spans="1:5" ht="63.75" x14ac:dyDescent="0.25">
      <c r="A38" s="18" t="s">
        <v>552</v>
      </c>
      <c r="B38" s="81" t="s">
        <v>553</v>
      </c>
      <c r="C38" s="77">
        <f t="shared" si="3"/>
        <v>-238800</v>
      </c>
      <c r="D38" s="5">
        <f t="shared" si="3"/>
        <v>0</v>
      </c>
      <c r="E38" s="5">
        <f t="shared" si="3"/>
        <v>0</v>
      </c>
    </row>
    <row r="39" spans="1:5" ht="63.75" x14ac:dyDescent="0.25">
      <c r="A39" s="18" t="s">
        <v>554</v>
      </c>
      <c r="B39" s="81" t="s">
        <v>553</v>
      </c>
      <c r="C39" s="5">
        <v>-238800</v>
      </c>
      <c r="D39" s="5"/>
      <c r="E39" s="5"/>
    </row>
    <row r="40" spans="1:5" ht="38.25" x14ac:dyDescent="0.25">
      <c r="A40" s="18" t="s">
        <v>555</v>
      </c>
      <c r="B40" s="81" t="s">
        <v>556</v>
      </c>
      <c r="C40" s="77">
        <f t="shared" ref="C40:E41" si="4">C41</f>
        <v>238800</v>
      </c>
      <c r="D40" s="5">
        <f t="shared" si="4"/>
        <v>0</v>
      </c>
      <c r="E40" s="5">
        <f t="shared" si="4"/>
        <v>0</v>
      </c>
    </row>
    <row r="41" spans="1:5" ht="63.75" x14ac:dyDescent="0.25">
      <c r="A41" s="18" t="s">
        <v>557</v>
      </c>
      <c r="B41" s="81" t="s">
        <v>558</v>
      </c>
      <c r="C41" s="77">
        <f t="shared" si="4"/>
        <v>238800</v>
      </c>
      <c r="D41" s="5">
        <f t="shared" si="4"/>
        <v>0</v>
      </c>
      <c r="E41" s="5">
        <f t="shared" si="4"/>
        <v>0</v>
      </c>
    </row>
    <row r="42" spans="1:5" ht="76.5" x14ac:dyDescent="0.25">
      <c r="A42" s="18" t="s">
        <v>559</v>
      </c>
      <c r="B42" s="81" t="s">
        <v>560</v>
      </c>
      <c r="C42" s="77">
        <v>238800</v>
      </c>
      <c r="D42" s="5"/>
      <c r="E42" s="5"/>
    </row>
  </sheetData>
  <mergeCells count="39">
    <mergeCell ref="A32:A33"/>
    <mergeCell ref="B32:B33"/>
    <mergeCell ref="C32:C33"/>
    <mergeCell ref="D32:D33"/>
    <mergeCell ref="E32:E33"/>
    <mergeCell ref="A22:A23"/>
    <mergeCell ref="B22:B23"/>
    <mergeCell ref="C22:C23"/>
    <mergeCell ref="D22:D23"/>
    <mergeCell ref="E22:E23"/>
    <mergeCell ref="A27:A28"/>
    <mergeCell ref="B27:B28"/>
    <mergeCell ref="C27:C28"/>
    <mergeCell ref="D27:D28"/>
    <mergeCell ref="E27:E28"/>
    <mergeCell ref="A16:E16"/>
    <mergeCell ref="A17:E17"/>
    <mergeCell ref="A18:A19"/>
    <mergeCell ref="B18:B19"/>
    <mergeCell ref="E18:E19"/>
    <mergeCell ref="D18:D19"/>
    <mergeCell ref="C18:C19"/>
    <mergeCell ref="A20:A21"/>
    <mergeCell ref="B20:B21"/>
    <mergeCell ref="C20:C21"/>
    <mergeCell ref="D20:D21"/>
    <mergeCell ref="E20:E21"/>
    <mergeCell ref="A14:E15"/>
    <mergeCell ref="A1:E1"/>
    <mergeCell ref="A2:E2"/>
    <mergeCell ref="B3:E3"/>
    <mergeCell ref="B4:E4"/>
    <mergeCell ref="B5:E5"/>
    <mergeCell ref="A13:E13"/>
    <mergeCell ref="A6:E6"/>
    <mergeCell ref="A7:E7"/>
    <mergeCell ref="B8:E8"/>
    <mergeCell ref="B9:E9"/>
    <mergeCell ref="B10:E10"/>
  </mergeCell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9"/>
  <sheetViews>
    <sheetView view="pageBreakPreview" zoomScaleNormal="100" zoomScaleSheetLayoutView="100" workbookViewId="0">
      <selection activeCell="E8" sqref="E8:G8"/>
    </sheetView>
  </sheetViews>
  <sheetFormatPr defaultRowHeight="15" x14ac:dyDescent="0.25"/>
  <cols>
    <col min="1" max="1" width="75.7109375" customWidth="1"/>
    <col min="2" max="2" width="8" customWidth="1"/>
    <col min="3" max="3" width="3.85546875" customWidth="1"/>
    <col min="4" max="4" width="5.28515625" customWidth="1"/>
    <col min="5" max="5" width="15.42578125" customWidth="1"/>
    <col min="6" max="6" width="15.140625" customWidth="1"/>
    <col min="7" max="7" width="15.42578125" customWidth="1"/>
  </cols>
  <sheetData>
    <row r="1" spans="1:7" ht="15.75" customHeight="1" x14ac:dyDescent="0.25">
      <c r="A1" s="173" t="s">
        <v>229</v>
      </c>
      <c r="B1" s="173"/>
      <c r="C1" s="173"/>
      <c r="D1" s="173"/>
      <c r="E1" s="173"/>
      <c r="F1" s="173"/>
      <c r="G1" s="173"/>
    </row>
    <row r="2" spans="1:7" ht="15.75" customHeight="1" x14ac:dyDescent="0.25">
      <c r="A2" s="173" t="s">
        <v>0</v>
      </c>
      <c r="B2" s="173"/>
      <c r="C2" s="173"/>
      <c r="D2" s="173"/>
      <c r="E2" s="173"/>
      <c r="F2" s="173"/>
      <c r="G2" s="173"/>
    </row>
    <row r="3" spans="1:7" ht="15.75" customHeight="1" x14ac:dyDescent="0.25">
      <c r="A3" s="151"/>
      <c r="B3" s="151"/>
      <c r="C3" s="173" t="s">
        <v>1</v>
      </c>
      <c r="D3" s="173"/>
      <c r="E3" s="173"/>
      <c r="F3" s="173"/>
      <c r="G3" s="173"/>
    </row>
    <row r="4" spans="1:7" ht="15.75" customHeight="1" x14ac:dyDescent="0.25">
      <c r="A4" s="151"/>
      <c r="B4" s="151"/>
      <c r="C4" s="173" t="s">
        <v>2</v>
      </c>
      <c r="D4" s="173"/>
      <c r="E4" s="173"/>
      <c r="F4" s="173"/>
      <c r="G4" s="173"/>
    </row>
    <row r="5" spans="1:7" ht="15.75" customHeight="1" x14ac:dyDescent="0.25">
      <c r="A5" s="173" t="s">
        <v>819</v>
      </c>
      <c r="B5" s="173"/>
      <c r="C5" s="173"/>
      <c r="D5" s="173"/>
      <c r="E5" s="173"/>
      <c r="F5" s="173"/>
      <c r="G5" s="173"/>
    </row>
    <row r="6" spans="1:7" ht="15.75" customHeight="1" x14ac:dyDescent="0.25">
      <c r="A6" s="82"/>
      <c r="B6" s="82"/>
      <c r="C6" s="173" t="s">
        <v>198</v>
      </c>
      <c r="D6" s="173"/>
      <c r="E6" s="173"/>
      <c r="F6" s="173"/>
      <c r="G6" s="173"/>
    </row>
    <row r="7" spans="1:7" ht="15.75" customHeight="1" x14ac:dyDescent="0.25">
      <c r="A7" s="82"/>
      <c r="B7" s="82"/>
      <c r="C7" s="173" t="s">
        <v>0</v>
      </c>
      <c r="D7" s="173"/>
      <c r="E7" s="173"/>
      <c r="F7" s="173"/>
      <c r="G7" s="173"/>
    </row>
    <row r="8" spans="1:7" ht="15.75" customHeight="1" x14ac:dyDescent="0.25">
      <c r="A8" s="82"/>
      <c r="B8" s="82"/>
      <c r="C8" s="151"/>
      <c r="D8" s="151"/>
      <c r="E8" s="173" t="s">
        <v>1</v>
      </c>
      <c r="F8" s="173"/>
      <c r="G8" s="173"/>
    </row>
    <row r="9" spans="1:7" ht="15.75" customHeight="1" x14ac:dyDescent="0.25">
      <c r="A9" s="82"/>
      <c r="B9" s="82"/>
      <c r="C9" s="151"/>
      <c r="D9" s="151"/>
      <c r="E9" s="173" t="s">
        <v>2</v>
      </c>
      <c r="F9" s="173"/>
      <c r="G9" s="173"/>
    </row>
    <row r="10" spans="1:7" ht="15.75" customHeight="1" x14ac:dyDescent="0.25">
      <c r="A10" s="82"/>
      <c r="B10" s="82"/>
      <c r="C10" s="173" t="s">
        <v>811</v>
      </c>
      <c r="D10" s="173"/>
      <c r="E10" s="173"/>
      <c r="F10" s="173"/>
      <c r="G10" s="173"/>
    </row>
    <row r="11" spans="1:7" x14ac:dyDescent="0.25">
      <c r="A11" s="151"/>
      <c r="B11" s="151"/>
      <c r="C11" s="75"/>
      <c r="D11" s="151"/>
      <c r="E11" s="151"/>
    </row>
    <row r="12" spans="1:7" ht="15.75" customHeight="1" x14ac:dyDescent="0.25">
      <c r="A12" s="167" t="s">
        <v>7</v>
      </c>
      <c r="B12" s="167"/>
      <c r="C12" s="167"/>
      <c r="D12" s="167"/>
      <c r="E12" s="167"/>
    </row>
    <row r="13" spans="1:7" ht="16.5" customHeight="1" x14ac:dyDescent="0.25">
      <c r="A13" s="167" t="s">
        <v>16</v>
      </c>
      <c r="B13" s="167"/>
      <c r="C13" s="167"/>
      <c r="D13" s="167"/>
      <c r="E13" s="167"/>
    </row>
    <row r="14" spans="1:7" ht="16.5" customHeight="1" x14ac:dyDescent="0.25">
      <c r="A14" s="167" t="s">
        <v>17</v>
      </c>
      <c r="B14" s="167"/>
      <c r="C14" s="167"/>
      <c r="D14" s="167"/>
      <c r="E14" s="167"/>
    </row>
    <row r="15" spans="1:7" ht="33" customHeight="1" x14ac:dyDescent="0.25">
      <c r="A15" s="167" t="s">
        <v>586</v>
      </c>
      <c r="B15" s="167"/>
      <c r="C15" s="167"/>
      <c r="D15" s="167"/>
      <c r="E15" s="167"/>
    </row>
    <row r="16" spans="1:7" ht="27" customHeight="1" x14ac:dyDescent="0.25">
      <c r="A16" s="168"/>
      <c r="B16" s="168"/>
      <c r="C16" s="168"/>
      <c r="D16" s="168"/>
      <c r="E16" s="168"/>
    </row>
    <row r="17" spans="1:7" ht="16.5" x14ac:dyDescent="0.25">
      <c r="A17" s="168" t="s">
        <v>242</v>
      </c>
      <c r="B17" s="168"/>
      <c r="C17" s="168"/>
      <c r="D17" s="168"/>
      <c r="E17" s="168"/>
    </row>
    <row r="18" spans="1:7" ht="15" customHeight="1" x14ac:dyDescent="0.25">
      <c r="A18" s="164" t="s">
        <v>8</v>
      </c>
      <c r="B18" s="164" t="s">
        <v>9</v>
      </c>
      <c r="C18" s="164"/>
      <c r="D18" s="164" t="s">
        <v>10</v>
      </c>
      <c r="E18" s="134" t="s">
        <v>544</v>
      </c>
      <c r="F18" s="125" t="s">
        <v>775</v>
      </c>
      <c r="G18" s="174" t="s">
        <v>544</v>
      </c>
    </row>
    <row r="19" spans="1:7" ht="30" customHeight="1" x14ac:dyDescent="0.25">
      <c r="A19" s="164"/>
      <c r="B19" s="164"/>
      <c r="C19" s="164"/>
      <c r="D19" s="164"/>
      <c r="E19" s="135"/>
      <c r="F19" s="126"/>
      <c r="G19" s="175"/>
    </row>
    <row r="20" spans="1:7" ht="25.5" x14ac:dyDescent="0.25">
      <c r="A20" s="84" t="s">
        <v>677</v>
      </c>
      <c r="B20" s="164">
        <v>2100000000</v>
      </c>
      <c r="C20" s="164"/>
      <c r="D20" s="41"/>
      <c r="E20" s="85">
        <f>E21+E32+E50+E54+E82+E90+E98+E103+E108</f>
        <v>180433862.72999999</v>
      </c>
      <c r="F20" s="85">
        <f>F21+F32+F50+F54+F82+F90+F98+F103+F108</f>
        <v>2581701.56</v>
      </c>
      <c r="G20" s="85">
        <f>G21+G32+G50+G54+G82+G90+G98+G103+G108</f>
        <v>183015564.28999999</v>
      </c>
    </row>
    <row r="21" spans="1:7" x14ac:dyDescent="0.25">
      <c r="A21" s="84" t="s">
        <v>73</v>
      </c>
      <c r="B21" s="164">
        <v>2110000000</v>
      </c>
      <c r="C21" s="164"/>
      <c r="D21" s="83"/>
      <c r="E21" s="85">
        <f>E22++E28+E30</f>
        <v>5813600.0000000009</v>
      </c>
      <c r="F21" s="85">
        <f t="shared" ref="F21:G21" si="0">F22++F28+F30</f>
        <v>1130305.8199999998</v>
      </c>
      <c r="G21" s="85">
        <f t="shared" si="0"/>
        <v>6943905.8200000003</v>
      </c>
    </row>
    <row r="22" spans="1:7" ht="25.5" x14ac:dyDescent="0.25">
      <c r="A22" s="39" t="s">
        <v>74</v>
      </c>
      <c r="B22" s="163">
        <v>2110100000</v>
      </c>
      <c r="C22" s="163"/>
      <c r="D22" s="41"/>
      <c r="E22" s="5">
        <f>E23+E24+E25+E26+E27</f>
        <v>4577488.8900000006</v>
      </c>
      <c r="F22" s="5">
        <f t="shared" ref="F22:G22" si="1">F23+F24+F25+F26+F27</f>
        <v>1150198.93</v>
      </c>
      <c r="G22" s="5">
        <f t="shared" si="1"/>
        <v>5727687.8200000003</v>
      </c>
    </row>
    <row r="23" spans="1:7" ht="38.25" x14ac:dyDescent="0.25">
      <c r="A23" s="39" t="s">
        <v>427</v>
      </c>
      <c r="B23" s="163">
        <v>2110100020</v>
      </c>
      <c r="C23" s="163"/>
      <c r="D23" s="41">
        <v>200</v>
      </c>
      <c r="E23" s="5">
        <v>947979.8</v>
      </c>
      <c r="F23" s="5">
        <v>250000</v>
      </c>
      <c r="G23" s="5">
        <f>E23+F23</f>
        <v>1197979.8</v>
      </c>
    </row>
    <row r="24" spans="1:7" ht="42" customHeight="1" x14ac:dyDescent="0.25">
      <c r="A24" s="39" t="s">
        <v>428</v>
      </c>
      <c r="B24" s="163">
        <v>2110100020</v>
      </c>
      <c r="C24" s="163"/>
      <c r="D24" s="41">
        <v>600</v>
      </c>
      <c r="E24" s="86">
        <v>1484848.48</v>
      </c>
      <c r="F24" s="86">
        <v>799999.99</v>
      </c>
      <c r="G24" s="86">
        <f>E24+F24</f>
        <v>2284848.4699999997</v>
      </c>
    </row>
    <row r="25" spans="1:7" ht="40.5" customHeight="1" x14ac:dyDescent="0.25">
      <c r="A25" s="39" t="s">
        <v>362</v>
      </c>
      <c r="B25" s="163">
        <v>2110100030</v>
      </c>
      <c r="C25" s="163"/>
      <c r="D25" s="41">
        <v>200</v>
      </c>
      <c r="E25" s="5">
        <v>427488.89</v>
      </c>
      <c r="F25" s="5">
        <v>100198.93</v>
      </c>
      <c r="G25" s="5">
        <f>E25+F25</f>
        <v>527687.82000000007</v>
      </c>
    </row>
    <row r="26" spans="1:7" ht="40.5" customHeight="1" x14ac:dyDescent="0.25">
      <c r="A26" s="81" t="s">
        <v>693</v>
      </c>
      <c r="B26" s="128" t="s">
        <v>694</v>
      </c>
      <c r="C26" s="128"/>
      <c r="D26" s="41">
        <v>200</v>
      </c>
      <c r="E26" s="5">
        <v>202020.2</v>
      </c>
      <c r="F26" s="5"/>
      <c r="G26" s="5">
        <f>E26+F26</f>
        <v>202020.2</v>
      </c>
    </row>
    <row r="27" spans="1:7" ht="40.5" customHeight="1" x14ac:dyDescent="0.25">
      <c r="A27" s="81" t="s">
        <v>722</v>
      </c>
      <c r="B27" s="128" t="s">
        <v>694</v>
      </c>
      <c r="C27" s="128"/>
      <c r="D27" s="41">
        <v>600</v>
      </c>
      <c r="E27" s="5">
        <v>1515151.52</v>
      </c>
      <c r="F27" s="5">
        <v>0.01</v>
      </c>
      <c r="G27" s="5">
        <f>E27+F27</f>
        <v>1515151.53</v>
      </c>
    </row>
    <row r="28" spans="1:7" ht="19.5" customHeight="1" x14ac:dyDescent="0.25">
      <c r="A28" s="81" t="s">
        <v>75</v>
      </c>
      <c r="B28" s="128" t="s">
        <v>662</v>
      </c>
      <c r="C28" s="128"/>
      <c r="D28" s="41"/>
      <c r="E28" s="5">
        <f>E29</f>
        <v>125000</v>
      </c>
      <c r="F28" s="5">
        <f t="shared" ref="F28:G28" si="2">F29</f>
        <v>0</v>
      </c>
      <c r="G28" s="5">
        <f t="shared" si="2"/>
        <v>125000</v>
      </c>
    </row>
    <row r="29" spans="1:7" ht="27" customHeight="1" x14ac:dyDescent="0.25">
      <c r="A29" s="81" t="s">
        <v>663</v>
      </c>
      <c r="B29" s="128" t="s">
        <v>664</v>
      </c>
      <c r="C29" s="128"/>
      <c r="D29" s="41">
        <v>200</v>
      </c>
      <c r="E29" s="5">
        <v>125000</v>
      </c>
      <c r="F29" s="5"/>
      <c r="G29" s="5">
        <f>E29+F29</f>
        <v>125000</v>
      </c>
    </row>
    <row r="30" spans="1:7" ht="42" customHeight="1" x14ac:dyDescent="0.25">
      <c r="A30" s="81" t="s">
        <v>665</v>
      </c>
      <c r="B30" s="128" t="s">
        <v>666</v>
      </c>
      <c r="C30" s="128"/>
      <c r="D30" s="41"/>
      <c r="E30" s="5">
        <f>E31</f>
        <v>1111111.1100000001</v>
      </c>
      <c r="F30" s="5">
        <f t="shared" ref="F30:G30" si="3">F31</f>
        <v>-19893.11</v>
      </c>
      <c r="G30" s="5">
        <f t="shared" si="3"/>
        <v>1091218</v>
      </c>
    </row>
    <row r="31" spans="1:7" ht="66" customHeight="1" x14ac:dyDescent="0.25">
      <c r="A31" s="39" t="s">
        <v>661</v>
      </c>
      <c r="B31" s="163" t="s">
        <v>660</v>
      </c>
      <c r="C31" s="163"/>
      <c r="D31" s="41">
        <v>200</v>
      </c>
      <c r="E31" s="5">
        <v>1111111.1100000001</v>
      </c>
      <c r="F31" s="5">
        <v>-19893.11</v>
      </c>
      <c r="G31" s="5">
        <f>E31+F31</f>
        <v>1091218</v>
      </c>
    </row>
    <row r="32" spans="1:7" ht="25.5" x14ac:dyDescent="0.25">
      <c r="A32" s="80" t="s">
        <v>76</v>
      </c>
      <c r="B32" s="164">
        <v>2120000000</v>
      </c>
      <c r="C32" s="164"/>
      <c r="D32" s="41"/>
      <c r="E32" s="85">
        <f>E33</f>
        <v>7999039.7700000005</v>
      </c>
      <c r="F32" s="85">
        <f t="shared" ref="F32:G32" si="4">F33</f>
        <v>27165.83</v>
      </c>
      <c r="G32" s="85">
        <f t="shared" si="4"/>
        <v>8026205.6000000006</v>
      </c>
    </row>
    <row r="33" spans="1:7" ht="27" customHeight="1" x14ac:dyDescent="0.25">
      <c r="A33" s="39" t="s">
        <v>77</v>
      </c>
      <c r="B33" s="163">
        <v>2120100000</v>
      </c>
      <c r="C33" s="163"/>
      <c r="D33" s="41"/>
      <c r="E33" s="5">
        <f>E47+E48+E39+E40+E42+E45+E46+E38+E36+E37+E43+E44+E34+E35</f>
        <v>7999039.7700000005</v>
      </c>
      <c r="F33" s="5">
        <f>F47+F48+F39+F40+F42+F45+F46+F38+F36+F37+F43+F44+F34+F35</f>
        <v>27165.83</v>
      </c>
      <c r="G33" s="5">
        <f>G47+G48+G39+G40+G42+G45+G46+G38+G36+G37+G43+G44+G34+G35</f>
        <v>8026205.6000000006</v>
      </c>
    </row>
    <row r="34" spans="1:7" ht="41.25" customHeight="1" x14ac:dyDescent="0.25">
      <c r="A34" s="81" t="s">
        <v>733</v>
      </c>
      <c r="B34" s="171" t="s">
        <v>734</v>
      </c>
      <c r="C34" s="172"/>
      <c r="D34" s="41">
        <v>200</v>
      </c>
      <c r="E34" s="5">
        <v>452574.01</v>
      </c>
      <c r="F34" s="5"/>
      <c r="G34" s="5">
        <f t="shared" ref="G34:G48" si="5">E34+F34</f>
        <v>452574.01</v>
      </c>
    </row>
    <row r="35" spans="1:7" ht="40.5" customHeight="1" x14ac:dyDescent="0.25">
      <c r="A35" s="81" t="s">
        <v>735</v>
      </c>
      <c r="B35" s="171" t="s">
        <v>734</v>
      </c>
      <c r="C35" s="172"/>
      <c r="D35" s="41">
        <v>600</v>
      </c>
      <c r="E35" s="5">
        <v>1461841.53</v>
      </c>
      <c r="F35" s="5"/>
      <c r="G35" s="5">
        <f t="shared" si="5"/>
        <v>1461841.53</v>
      </c>
    </row>
    <row r="36" spans="1:7" ht="207.75" customHeight="1" x14ac:dyDescent="0.25">
      <c r="A36" s="39" t="s">
        <v>568</v>
      </c>
      <c r="B36" s="128" t="s">
        <v>569</v>
      </c>
      <c r="C36" s="128"/>
      <c r="D36" s="41">
        <v>200</v>
      </c>
      <c r="E36" s="5">
        <v>68</v>
      </c>
      <c r="F36" s="5"/>
      <c r="G36" s="5">
        <f>E36+F36</f>
        <v>68</v>
      </c>
    </row>
    <row r="37" spans="1:7" ht="207.75" customHeight="1" x14ac:dyDescent="0.25">
      <c r="A37" s="39" t="s">
        <v>570</v>
      </c>
      <c r="B37" s="128" t="s">
        <v>569</v>
      </c>
      <c r="C37" s="128"/>
      <c r="D37" s="41">
        <v>600</v>
      </c>
      <c r="E37" s="5">
        <v>119</v>
      </c>
      <c r="F37" s="5"/>
      <c r="G37" s="5">
        <f>E37+F37</f>
        <v>119</v>
      </c>
    </row>
    <row r="38" spans="1:7" ht="63.75" customHeight="1" x14ac:dyDescent="0.25">
      <c r="A38" s="39" t="s">
        <v>100</v>
      </c>
      <c r="B38" s="163">
        <v>2120180090</v>
      </c>
      <c r="C38" s="163"/>
      <c r="D38" s="41">
        <v>200</v>
      </c>
      <c r="E38" s="5">
        <v>50697</v>
      </c>
      <c r="F38" s="5"/>
      <c r="G38" s="5">
        <f>E38+F38</f>
        <v>50697</v>
      </c>
    </row>
    <row r="39" spans="1:7" ht="69" customHeight="1" x14ac:dyDescent="0.25">
      <c r="A39" s="39" t="s">
        <v>294</v>
      </c>
      <c r="B39" s="163">
        <v>2120180090</v>
      </c>
      <c r="C39" s="163"/>
      <c r="D39" s="41">
        <v>600</v>
      </c>
      <c r="E39" s="5">
        <v>202788</v>
      </c>
      <c r="F39" s="5"/>
      <c r="G39" s="5">
        <f>E39+F39</f>
        <v>202788</v>
      </c>
    </row>
    <row r="40" spans="1:7" ht="40.5" customHeight="1" x14ac:dyDescent="0.25">
      <c r="A40" s="162" t="s">
        <v>391</v>
      </c>
      <c r="B40" s="163">
        <v>2120180100</v>
      </c>
      <c r="C40" s="163"/>
      <c r="D40" s="163">
        <v>200</v>
      </c>
      <c r="E40" s="158">
        <v>29748</v>
      </c>
      <c r="F40" s="158"/>
      <c r="G40" s="158">
        <f>E40+F40</f>
        <v>29748</v>
      </c>
    </row>
    <row r="41" spans="1:7" ht="40.5" customHeight="1" x14ac:dyDescent="0.25">
      <c r="A41" s="162"/>
      <c r="B41" s="163"/>
      <c r="C41" s="163"/>
      <c r="D41" s="163"/>
      <c r="E41" s="159"/>
      <c r="F41" s="159"/>
      <c r="G41" s="159"/>
    </row>
    <row r="42" spans="1:7" ht="57" customHeight="1" x14ac:dyDescent="0.25">
      <c r="A42" s="39" t="s">
        <v>363</v>
      </c>
      <c r="B42" s="163">
        <v>2120180110</v>
      </c>
      <c r="C42" s="163"/>
      <c r="D42" s="41">
        <v>300</v>
      </c>
      <c r="E42" s="5">
        <v>575530.17000000004</v>
      </c>
      <c r="F42" s="5"/>
      <c r="G42" s="5">
        <f>E42+F42</f>
        <v>575530.17000000004</v>
      </c>
    </row>
    <row r="43" spans="1:7" ht="223.5" customHeight="1" x14ac:dyDescent="0.25">
      <c r="A43" s="39" t="s">
        <v>563</v>
      </c>
      <c r="B43" s="163">
        <v>2120181010</v>
      </c>
      <c r="C43" s="163"/>
      <c r="D43" s="41">
        <v>200</v>
      </c>
      <c r="E43" s="5">
        <v>74825.8</v>
      </c>
      <c r="F43" s="5"/>
      <c r="G43" s="5">
        <f>E43+F43</f>
        <v>74825.8</v>
      </c>
    </row>
    <row r="44" spans="1:7" ht="216.75" x14ac:dyDescent="0.25">
      <c r="A44" s="39" t="s">
        <v>564</v>
      </c>
      <c r="B44" s="163">
        <v>2120181010</v>
      </c>
      <c r="C44" s="163"/>
      <c r="D44" s="41">
        <v>600</v>
      </c>
      <c r="E44" s="5">
        <v>225894</v>
      </c>
      <c r="F44" s="5">
        <v>-34414.800000000003</v>
      </c>
      <c r="G44" s="5">
        <f>E44+F44</f>
        <v>191479.2</v>
      </c>
    </row>
    <row r="45" spans="1:7" ht="230.25" x14ac:dyDescent="0.25">
      <c r="A45" s="87" t="s">
        <v>565</v>
      </c>
      <c r="B45" s="128" t="s">
        <v>566</v>
      </c>
      <c r="C45" s="128"/>
      <c r="D45" s="41">
        <v>200</v>
      </c>
      <c r="E45" s="5">
        <v>201660.79999999999</v>
      </c>
      <c r="F45" s="5"/>
      <c r="G45" s="5">
        <f>E45+F45</f>
        <v>201660.79999999999</v>
      </c>
    </row>
    <row r="46" spans="1:7" ht="230.25" x14ac:dyDescent="0.25">
      <c r="A46" s="87" t="s">
        <v>567</v>
      </c>
      <c r="B46" s="128" t="s">
        <v>566</v>
      </c>
      <c r="C46" s="128"/>
      <c r="D46" s="41">
        <v>600</v>
      </c>
      <c r="E46" s="5">
        <v>415925.4</v>
      </c>
      <c r="F46" s="5">
        <v>-1999.2</v>
      </c>
      <c r="G46" s="5">
        <f>E46+F46</f>
        <v>413926.2</v>
      </c>
    </row>
    <row r="47" spans="1:7" ht="63.75" x14ac:dyDescent="0.25">
      <c r="A47" s="39" t="s">
        <v>506</v>
      </c>
      <c r="B47" s="165" t="s">
        <v>406</v>
      </c>
      <c r="C47" s="166"/>
      <c r="D47" s="41">
        <v>200</v>
      </c>
      <c r="E47" s="5">
        <v>864837.65</v>
      </c>
      <c r="F47" s="5"/>
      <c r="G47" s="5">
        <f t="shared" si="5"/>
        <v>864837.65</v>
      </c>
    </row>
    <row r="48" spans="1:7" ht="66.75" customHeight="1" x14ac:dyDescent="0.25">
      <c r="A48" s="39" t="s">
        <v>507</v>
      </c>
      <c r="B48" s="163" t="s">
        <v>406</v>
      </c>
      <c r="C48" s="163"/>
      <c r="D48" s="41">
        <v>600</v>
      </c>
      <c r="E48" s="5">
        <v>3442530.41</v>
      </c>
      <c r="F48" s="5">
        <v>63579.83</v>
      </c>
      <c r="G48" s="5">
        <f t="shared" si="5"/>
        <v>3506110.24</v>
      </c>
    </row>
    <row r="49" spans="1:7" ht="207" hidden="1" customHeight="1" x14ac:dyDescent="0.25"/>
    <row r="50" spans="1:7" x14ac:dyDescent="0.25">
      <c r="A50" s="84" t="s">
        <v>93</v>
      </c>
      <c r="B50" s="164">
        <v>2130000000</v>
      </c>
      <c r="C50" s="164"/>
      <c r="D50" s="41"/>
      <c r="E50" s="85">
        <f>E51</f>
        <v>646400</v>
      </c>
      <c r="F50" s="85">
        <f t="shared" ref="F50:G50" si="6">F51</f>
        <v>0</v>
      </c>
      <c r="G50" s="85">
        <f t="shared" si="6"/>
        <v>646400</v>
      </c>
    </row>
    <row r="51" spans="1:7" ht="19.5" customHeight="1" x14ac:dyDescent="0.25">
      <c r="A51" s="39" t="s">
        <v>94</v>
      </c>
      <c r="B51" s="163">
        <v>2130100000</v>
      </c>
      <c r="C51" s="163"/>
      <c r="D51" s="41"/>
      <c r="E51" s="5">
        <f>E52+E53</f>
        <v>646400</v>
      </c>
      <c r="F51" s="5">
        <f t="shared" ref="F51:G51" si="7">F52+F53</f>
        <v>0</v>
      </c>
      <c r="G51" s="5">
        <f t="shared" si="7"/>
        <v>646400</v>
      </c>
    </row>
    <row r="52" spans="1:7" ht="42.75" customHeight="1" x14ac:dyDescent="0.25">
      <c r="A52" s="39" t="s">
        <v>101</v>
      </c>
      <c r="B52" s="163">
        <v>2130100070</v>
      </c>
      <c r="C52" s="163"/>
      <c r="D52" s="41">
        <v>200</v>
      </c>
      <c r="E52" s="5">
        <v>606400</v>
      </c>
      <c r="F52" s="5"/>
      <c r="G52" s="5">
        <f>E52+F52</f>
        <v>606400</v>
      </c>
    </row>
    <row r="53" spans="1:7" ht="38.25" x14ac:dyDescent="0.25">
      <c r="A53" s="39" t="s">
        <v>95</v>
      </c>
      <c r="B53" s="163">
        <v>2130100070</v>
      </c>
      <c r="C53" s="163"/>
      <c r="D53" s="41">
        <v>600</v>
      </c>
      <c r="E53" s="5">
        <v>40000</v>
      </c>
      <c r="F53" s="5"/>
      <c r="G53" s="5">
        <f>E53+F53</f>
        <v>40000</v>
      </c>
    </row>
    <row r="54" spans="1:7" ht="18" customHeight="1" x14ac:dyDescent="0.25">
      <c r="A54" s="84" t="s">
        <v>78</v>
      </c>
      <c r="B54" s="164">
        <v>2140000000</v>
      </c>
      <c r="C54" s="164"/>
      <c r="D54" s="41"/>
      <c r="E54" s="85">
        <f>E55+E63+E79</f>
        <v>62313173.32</v>
      </c>
      <c r="F54" s="85">
        <f>F55+F63+F79</f>
        <v>1282574.71</v>
      </c>
      <c r="G54" s="85">
        <f>G55+G63+G79</f>
        <v>63595748.030000001</v>
      </c>
    </row>
    <row r="55" spans="1:7" x14ac:dyDescent="0.25">
      <c r="A55" s="39" t="s">
        <v>79</v>
      </c>
      <c r="B55" s="163">
        <v>2140100000</v>
      </c>
      <c r="C55" s="163"/>
      <c r="D55" s="41"/>
      <c r="E55" s="5">
        <f>E57+E58+E59+E60+E56+E61+E62</f>
        <v>10628349.020000001</v>
      </c>
      <c r="F55" s="5">
        <f>F57+F58+F59+F60+F56+F61+F62</f>
        <v>0</v>
      </c>
      <c r="G55" s="5">
        <f>G57+G58+G59+G60+G56+G61+G62</f>
        <v>10628349.020000001</v>
      </c>
    </row>
    <row r="56" spans="1:7" ht="25.5" x14ac:dyDescent="0.25">
      <c r="A56" s="39" t="s">
        <v>102</v>
      </c>
      <c r="B56" s="163">
        <v>2140100060</v>
      </c>
      <c r="C56" s="163"/>
      <c r="D56" s="41">
        <v>200</v>
      </c>
      <c r="E56" s="5">
        <v>1709430</v>
      </c>
      <c r="F56" s="5"/>
      <c r="G56" s="5">
        <f>E56+F56</f>
        <v>1709430</v>
      </c>
    </row>
    <row r="57" spans="1:7" ht="51" x14ac:dyDescent="0.25">
      <c r="A57" s="39" t="s">
        <v>429</v>
      </c>
      <c r="B57" s="163">
        <v>2140100080</v>
      </c>
      <c r="C57" s="163"/>
      <c r="D57" s="41">
        <v>100</v>
      </c>
      <c r="E57" s="5">
        <v>1912600</v>
      </c>
      <c r="F57" s="5"/>
      <c r="G57" s="5">
        <f t="shared" ref="G57:G62" si="8">E57+F57</f>
        <v>1912600</v>
      </c>
    </row>
    <row r="58" spans="1:7" ht="38.25" x14ac:dyDescent="0.25">
      <c r="A58" s="39" t="s">
        <v>430</v>
      </c>
      <c r="B58" s="163">
        <v>2140100080</v>
      </c>
      <c r="C58" s="163"/>
      <c r="D58" s="41">
        <v>200</v>
      </c>
      <c r="E58" s="5">
        <v>3443553</v>
      </c>
      <c r="F58" s="5"/>
      <c r="G58" s="5">
        <f t="shared" si="8"/>
        <v>3443553</v>
      </c>
    </row>
    <row r="59" spans="1:7" ht="25.5" x14ac:dyDescent="0.25">
      <c r="A59" s="39" t="s">
        <v>431</v>
      </c>
      <c r="B59" s="163">
        <v>2140100080</v>
      </c>
      <c r="C59" s="163"/>
      <c r="D59" s="41">
        <v>800</v>
      </c>
      <c r="E59" s="86">
        <v>182300</v>
      </c>
      <c r="F59" s="86"/>
      <c r="G59" s="86">
        <f t="shared" si="8"/>
        <v>182300</v>
      </c>
    </row>
    <row r="60" spans="1:7" ht="25.5" x14ac:dyDescent="0.25">
      <c r="A60" s="39" t="s">
        <v>432</v>
      </c>
      <c r="B60" s="163">
        <v>2140100110</v>
      </c>
      <c r="C60" s="163"/>
      <c r="D60" s="41">
        <v>200</v>
      </c>
      <c r="E60" s="5">
        <v>1653657</v>
      </c>
      <c r="F60" s="5"/>
      <c r="G60" s="5">
        <f t="shared" si="8"/>
        <v>1653657</v>
      </c>
    </row>
    <row r="61" spans="1:7" ht="53.25" customHeight="1" x14ac:dyDescent="0.25">
      <c r="A61" s="81" t="s">
        <v>290</v>
      </c>
      <c r="B61" s="128" t="s">
        <v>695</v>
      </c>
      <c r="C61" s="128"/>
      <c r="D61" s="41">
        <v>100</v>
      </c>
      <c r="E61" s="5">
        <v>1462673.31</v>
      </c>
      <c r="F61" s="5"/>
      <c r="G61" s="5">
        <f t="shared" si="8"/>
        <v>1462673.31</v>
      </c>
    </row>
    <row r="62" spans="1:7" ht="51.75" customHeight="1" x14ac:dyDescent="0.25">
      <c r="A62" s="81" t="s">
        <v>291</v>
      </c>
      <c r="B62" s="128" t="s">
        <v>696</v>
      </c>
      <c r="C62" s="128"/>
      <c r="D62" s="41">
        <v>100</v>
      </c>
      <c r="E62" s="5">
        <v>264135.71000000002</v>
      </c>
      <c r="F62" s="5"/>
      <c r="G62" s="5">
        <f t="shared" si="8"/>
        <v>264135.71000000002</v>
      </c>
    </row>
    <row r="63" spans="1:7" x14ac:dyDescent="0.25">
      <c r="A63" s="39" t="s">
        <v>80</v>
      </c>
      <c r="B63" s="163">
        <v>2140200000</v>
      </c>
      <c r="C63" s="163"/>
      <c r="D63" s="41"/>
      <c r="E63" s="5">
        <f>E65+E66+E67+E68+E69+E70+E71+E72+E64+E77+E78+E75+E76+E73+E74</f>
        <v>51684824.299999997</v>
      </c>
      <c r="F63" s="5">
        <f>F65+F66+F67+F68+F69+F70+F71+F72+F64+F77+F78+F75+F76+F73+F74</f>
        <v>-87700.13</v>
      </c>
      <c r="G63" s="5">
        <f>G65+G66+G67+G68+G69+G70+G71+G72+G64+G77+G78+G75+G76+G73+G74</f>
        <v>51597124.169999994</v>
      </c>
    </row>
    <row r="64" spans="1:7" ht="25.5" x14ac:dyDescent="0.25">
      <c r="A64" s="39" t="s">
        <v>102</v>
      </c>
      <c r="B64" s="163">
        <v>2140200060</v>
      </c>
      <c r="C64" s="163"/>
      <c r="D64" s="41">
        <v>200</v>
      </c>
      <c r="E64" s="5">
        <v>768026</v>
      </c>
      <c r="F64" s="5"/>
      <c r="G64" s="5">
        <f>E64+F64</f>
        <v>768026</v>
      </c>
    </row>
    <row r="65" spans="1:7" ht="64.5" customHeight="1" x14ac:dyDescent="0.25">
      <c r="A65" s="39" t="s">
        <v>433</v>
      </c>
      <c r="B65" s="163">
        <v>2140200090</v>
      </c>
      <c r="C65" s="163"/>
      <c r="D65" s="41">
        <v>100</v>
      </c>
      <c r="E65" s="5">
        <v>898000</v>
      </c>
      <c r="F65" s="5"/>
      <c r="G65" s="5">
        <f t="shared" ref="G65:G78" si="9">E65+F65</f>
        <v>898000</v>
      </c>
    </row>
    <row r="66" spans="1:7" ht="42.75" customHeight="1" x14ac:dyDescent="0.25">
      <c r="A66" s="39" t="s">
        <v>434</v>
      </c>
      <c r="B66" s="163">
        <v>2140200090</v>
      </c>
      <c r="C66" s="163"/>
      <c r="D66" s="41">
        <v>200</v>
      </c>
      <c r="E66" s="5">
        <v>11213107.51</v>
      </c>
      <c r="F66" s="5">
        <v>-87700.13</v>
      </c>
      <c r="G66" s="5">
        <f t="shared" si="9"/>
        <v>11125407.379999999</v>
      </c>
    </row>
    <row r="67" spans="1:7" ht="39" customHeight="1" x14ac:dyDescent="0.25">
      <c r="A67" s="39" t="s">
        <v>435</v>
      </c>
      <c r="B67" s="163">
        <v>2140200090</v>
      </c>
      <c r="C67" s="163"/>
      <c r="D67" s="41">
        <v>600</v>
      </c>
      <c r="E67" s="86">
        <v>18657800</v>
      </c>
      <c r="F67" s="86"/>
      <c r="G67" s="86">
        <f t="shared" si="9"/>
        <v>18657800</v>
      </c>
    </row>
    <row r="68" spans="1:7" ht="28.5" customHeight="1" x14ac:dyDescent="0.25">
      <c r="A68" s="39" t="s">
        <v>436</v>
      </c>
      <c r="B68" s="163">
        <v>2140200090</v>
      </c>
      <c r="C68" s="163"/>
      <c r="D68" s="41">
        <v>800</v>
      </c>
      <c r="E68" s="86">
        <v>336800</v>
      </c>
      <c r="F68" s="86"/>
      <c r="G68" s="86">
        <f t="shared" si="9"/>
        <v>336800</v>
      </c>
    </row>
    <row r="69" spans="1:7" ht="52.5" customHeight="1" x14ac:dyDescent="0.25">
      <c r="A69" s="39" t="s">
        <v>437</v>
      </c>
      <c r="B69" s="163">
        <v>2140200100</v>
      </c>
      <c r="C69" s="163"/>
      <c r="D69" s="41">
        <v>100</v>
      </c>
      <c r="E69" s="5">
        <v>6804700</v>
      </c>
      <c r="F69" s="5"/>
      <c r="G69" s="5">
        <f t="shared" si="9"/>
        <v>6804700</v>
      </c>
    </row>
    <row r="70" spans="1:7" ht="25.5" x14ac:dyDescent="0.25">
      <c r="A70" s="39" t="s">
        <v>103</v>
      </c>
      <c r="B70" s="163">
        <v>2140200100</v>
      </c>
      <c r="C70" s="163"/>
      <c r="D70" s="41">
        <v>200</v>
      </c>
      <c r="E70" s="86">
        <v>1838819</v>
      </c>
      <c r="F70" s="86"/>
      <c r="G70" s="86">
        <f t="shared" si="9"/>
        <v>1838819</v>
      </c>
    </row>
    <row r="71" spans="1:7" ht="22.5" customHeight="1" x14ac:dyDescent="0.25">
      <c r="A71" s="39" t="s">
        <v>438</v>
      </c>
      <c r="B71" s="163">
        <v>2140200100</v>
      </c>
      <c r="C71" s="163"/>
      <c r="D71" s="41">
        <v>800</v>
      </c>
      <c r="E71" s="5">
        <v>5800</v>
      </c>
      <c r="F71" s="5"/>
      <c r="G71" s="5">
        <f t="shared" si="9"/>
        <v>5800</v>
      </c>
    </row>
    <row r="72" spans="1:7" ht="29.25" customHeight="1" x14ac:dyDescent="0.25">
      <c r="A72" s="39" t="s">
        <v>432</v>
      </c>
      <c r="B72" s="163">
        <v>2140200110</v>
      </c>
      <c r="C72" s="163"/>
      <c r="D72" s="41">
        <v>200</v>
      </c>
      <c r="E72" s="5">
        <v>713744</v>
      </c>
      <c r="F72" s="5"/>
      <c r="G72" s="5">
        <f t="shared" si="9"/>
        <v>713744</v>
      </c>
    </row>
    <row r="73" spans="1:7" ht="54" customHeight="1" x14ac:dyDescent="0.25">
      <c r="A73" s="81" t="s">
        <v>290</v>
      </c>
      <c r="B73" s="128" t="s">
        <v>697</v>
      </c>
      <c r="C73" s="128"/>
      <c r="D73" s="41">
        <v>100</v>
      </c>
      <c r="E73" s="5">
        <v>95243.89</v>
      </c>
      <c r="F73" s="5"/>
      <c r="G73" s="5">
        <f t="shared" si="9"/>
        <v>95243.89</v>
      </c>
    </row>
    <row r="74" spans="1:7" ht="53.25" customHeight="1" x14ac:dyDescent="0.25">
      <c r="A74" s="81" t="s">
        <v>291</v>
      </c>
      <c r="B74" s="128" t="s">
        <v>698</v>
      </c>
      <c r="C74" s="128"/>
      <c r="D74" s="41">
        <v>100</v>
      </c>
      <c r="E74" s="5">
        <v>3603215.9</v>
      </c>
      <c r="F74" s="5"/>
      <c r="G74" s="5">
        <f t="shared" si="9"/>
        <v>3603215.9</v>
      </c>
    </row>
    <row r="75" spans="1:7" ht="114.75" x14ac:dyDescent="0.25">
      <c r="A75" s="39" t="s">
        <v>667</v>
      </c>
      <c r="B75" s="163">
        <v>2140281090</v>
      </c>
      <c r="C75" s="163"/>
      <c r="D75" s="41">
        <v>100</v>
      </c>
      <c r="E75" s="86">
        <v>796824</v>
      </c>
      <c r="F75" s="86"/>
      <c r="G75" s="86">
        <f>E75+F75</f>
        <v>796824</v>
      </c>
    </row>
    <row r="76" spans="1:7" ht="89.25" x14ac:dyDescent="0.25">
      <c r="A76" s="39" t="s">
        <v>668</v>
      </c>
      <c r="B76" s="163">
        <v>2140281090</v>
      </c>
      <c r="C76" s="163"/>
      <c r="D76" s="41">
        <v>600</v>
      </c>
      <c r="E76" s="86">
        <v>1734264</v>
      </c>
      <c r="F76" s="86"/>
      <c r="G76" s="86">
        <f>E76+F76</f>
        <v>1734264</v>
      </c>
    </row>
    <row r="77" spans="1:7" ht="144" customHeight="1" x14ac:dyDescent="0.25">
      <c r="A77" s="39" t="s">
        <v>571</v>
      </c>
      <c r="B77" s="163" t="s">
        <v>572</v>
      </c>
      <c r="C77" s="163"/>
      <c r="D77" s="41">
        <v>100</v>
      </c>
      <c r="E77" s="86">
        <v>1328040</v>
      </c>
      <c r="F77" s="86"/>
      <c r="G77" s="86">
        <f t="shared" si="9"/>
        <v>1328040</v>
      </c>
    </row>
    <row r="78" spans="1:7" ht="127.5" customHeight="1" x14ac:dyDescent="0.25">
      <c r="A78" s="39" t="s">
        <v>573</v>
      </c>
      <c r="B78" s="163" t="s">
        <v>572</v>
      </c>
      <c r="C78" s="163"/>
      <c r="D78" s="41">
        <v>600</v>
      </c>
      <c r="E78" s="86">
        <v>2890440</v>
      </c>
      <c r="F78" s="86"/>
      <c r="G78" s="86">
        <f t="shared" si="9"/>
        <v>2890440</v>
      </c>
    </row>
    <row r="79" spans="1:7" ht="25.5" customHeight="1" x14ac:dyDescent="0.25">
      <c r="A79" s="81" t="s">
        <v>799</v>
      </c>
      <c r="B79" s="163" t="s">
        <v>802</v>
      </c>
      <c r="C79" s="163"/>
      <c r="D79" s="41"/>
      <c r="E79" s="89">
        <f>E80+E81</f>
        <v>0</v>
      </c>
      <c r="F79" s="89">
        <f t="shared" ref="F79:G79" si="10">F80+F81</f>
        <v>1370274.84</v>
      </c>
      <c r="G79" s="89">
        <f t="shared" si="10"/>
        <v>1370274.84</v>
      </c>
    </row>
    <row r="80" spans="1:7" ht="102" x14ac:dyDescent="0.25">
      <c r="A80" s="81" t="s">
        <v>800</v>
      </c>
      <c r="B80" s="165" t="s">
        <v>798</v>
      </c>
      <c r="C80" s="166"/>
      <c r="D80" s="41">
        <v>100</v>
      </c>
      <c r="E80" s="86"/>
      <c r="F80" s="86">
        <v>685137.42</v>
      </c>
      <c r="G80" s="86">
        <f>E80+F80</f>
        <v>685137.42</v>
      </c>
    </row>
    <row r="81" spans="1:7" ht="79.5" customHeight="1" x14ac:dyDescent="0.25">
      <c r="A81" s="81" t="s">
        <v>801</v>
      </c>
      <c r="B81" s="165" t="s">
        <v>798</v>
      </c>
      <c r="C81" s="166"/>
      <c r="D81" s="41">
        <v>600</v>
      </c>
      <c r="E81" s="86"/>
      <c r="F81" s="86">
        <v>685137.42</v>
      </c>
      <c r="G81" s="86">
        <f>E81+F81</f>
        <v>685137.42</v>
      </c>
    </row>
    <row r="82" spans="1:7" ht="25.5" x14ac:dyDescent="0.25">
      <c r="A82" s="80" t="s">
        <v>364</v>
      </c>
      <c r="B82" s="164">
        <v>2150000000</v>
      </c>
      <c r="C82" s="164"/>
      <c r="D82" s="41"/>
      <c r="E82" s="85">
        <f>E83+E86</f>
        <v>95964841</v>
      </c>
      <c r="F82" s="85">
        <f t="shared" ref="F82:G82" si="11">F83+F86</f>
        <v>0</v>
      </c>
      <c r="G82" s="85">
        <f t="shared" si="11"/>
        <v>95964841</v>
      </c>
    </row>
    <row r="83" spans="1:7" x14ac:dyDescent="0.25">
      <c r="A83" s="39" t="s">
        <v>79</v>
      </c>
      <c r="B83" s="163">
        <v>2150100000</v>
      </c>
      <c r="C83" s="163"/>
      <c r="D83" s="41"/>
      <c r="E83" s="5">
        <f>E84+E85</f>
        <v>12684460</v>
      </c>
      <c r="F83" s="5">
        <f t="shared" ref="F83:G83" si="12">F84+F85</f>
        <v>0</v>
      </c>
      <c r="G83" s="5">
        <f t="shared" si="12"/>
        <v>12684460</v>
      </c>
    </row>
    <row r="84" spans="1:7" ht="92.25" customHeight="1" x14ac:dyDescent="0.25">
      <c r="A84" s="39" t="s">
        <v>394</v>
      </c>
      <c r="B84" s="163">
        <v>2150180170</v>
      </c>
      <c r="C84" s="163"/>
      <c r="D84" s="41">
        <v>100</v>
      </c>
      <c r="E84" s="5">
        <v>12633255</v>
      </c>
      <c r="F84" s="5"/>
      <c r="G84" s="5">
        <f>E84+F84</f>
        <v>12633255</v>
      </c>
    </row>
    <row r="85" spans="1:7" ht="81.75" customHeight="1" x14ac:dyDescent="0.25">
      <c r="A85" s="39" t="s">
        <v>395</v>
      </c>
      <c r="B85" s="163">
        <v>2150180170</v>
      </c>
      <c r="C85" s="163"/>
      <c r="D85" s="41">
        <v>200</v>
      </c>
      <c r="E85" s="5">
        <v>51205</v>
      </c>
      <c r="F85" s="5"/>
      <c r="G85" s="5">
        <f>E85+F85</f>
        <v>51205</v>
      </c>
    </row>
    <row r="86" spans="1:7" ht="21.75" customHeight="1" x14ac:dyDescent="0.25">
      <c r="A86" s="39" t="s">
        <v>410</v>
      </c>
      <c r="B86" s="163">
        <v>2150200000</v>
      </c>
      <c r="C86" s="163"/>
      <c r="D86" s="41"/>
      <c r="E86" s="5">
        <f>E87+E88+E89</f>
        <v>83280381</v>
      </c>
      <c r="F86" s="5">
        <f t="shared" ref="F86:G86" si="13">F87+F88+F89</f>
        <v>0</v>
      </c>
      <c r="G86" s="5">
        <f t="shared" si="13"/>
        <v>83280381</v>
      </c>
    </row>
    <row r="87" spans="1:7" ht="118.5" customHeight="1" x14ac:dyDescent="0.25">
      <c r="A87" s="39" t="s">
        <v>411</v>
      </c>
      <c r="B87" s="163">
        <v>2150280150</v>
      </c>
      <c r="C87" s="163"/>
      <c r="D87" s="41">
        <v>100</v>
      </c>
      <c r="E87" s="5">
        <v>23201405.5</v>
      </c>
      <c r="F87" s="5"/>
      <c r="G87" s="5">
        <f>E87+F87</f>
        <v>23201405.5</v>
      </c>
    </row>
    <row r="88" spans="1:7" ht="107.25" customHeight="1" x14ac:dyDescent="0.25">
      <c r="A88" s="39" t="s">
        <v>412</v>
      </c>
      <c r="B88" s="163">
        <v>2150280150</v>
      </c>
      <c r="C88" s="163"/>
      <c r="D88" s="41">
        <v>200</v>
      </c>
      <c r="E88" s="5">
        <v>225344</v>
      </c>
      <c r="F88" s="5"/>
      <c r="G88" s="5">
        <f>E88+F88</f>
        <v>225344</v>
      </c>
    </row>
    <row r="89" spans="1:7" ht="108" customHeight="1" x14ac:dyDescent="0.25">
      <c r="A89" s="39" t="s">
        <v>413</v>
      </c>
      <c r="B89" s="163">
        <v>2150280150</v>
      </c>
      <c r="C89" s="163"/>
      <c r="D89" s="41">
        <v>600</v>
      </c>
      <c r="E89" s="5">
        <v>59853631.5</v>
      </c>
      <c r="F89" s="5"/>
      <c r="G89" s="5">
        <f>E89+F89</f>
        <v>59853631.5</v>
      </c>
    </row>
    <row r="90" spans="1:7" x14ac:dyDescent="0.25">
      <c r="A90" s="80" t="s">
        <v>81</v>
      </c>
      <c r="B90" s="164">
        <v>2160000000</v>
      </c>
      <c r="C90" s="164"/>
      <c r="D90" s="41"/>
      <c r="E90" s="85">
        <f>E91+E95</f>
        <v>6382028.6399999997</v>
      </c>
      <c r="F90" s="85">
        <f t="shared" ref="F90:G90" si="14">F91+F95</f>
        <v>141655.20000000001</v>
      </c>
      <c r="G90" s="85">
        <f t="shared" si="14"/>
        <v>6523683.8399999999</v>
      </c>
    </row>
    <row r="91" spans="1:7" ht="18.75" customHeight="1" x14ac:dyDescent="0.25">
      <c r="A91" s="39" t="s">
        <v>82</v>
      </c>
      <c r="B91" s="163">
        <v>2160100000</v>
      </c>
      <c r="C91" s="163"/>
      <c r="D91" s="41"/>
      <c r="E91" s="5">
        <f>E92+E93+E94</f>
        <v>4629728.6399999997</v>
      </c>
      <c r="F91" s="5">
        <f t="shared" ref="F91:G91" si="15">F92+F93+F94</f>
        <v>141655.20000000001</v>
      </c>
      <c r="G91" s="5">
        <f t="shared" si="15"/>
        <v>4771383.84</v>
      </c>
    </row>
    <row r="92" spans="1:7" ht="42.75" customHeight="1" x14ac:dyDescent="0.25">
      <c r="A92" s="39" t="s">
        <v>512</v>
      </c>
      <c r="B92" s="163">
        <v>2160100120</v>
      </c>
      <c r="C92" s="163"/>
      <c r="D92" s="41">
        <v>600</v>
      </c>
      <c r="E92" s="5">
        <v>2484252.0499999998</v>
      </c>
      <c r="F92" s="5">
        <v>141655.20000000001</v>
      </c>
      <c r="G92" s="5">
        <f>E92+F92</f>
        <v>2625907.25</v>
      </c>
    </row>
    <row r="93" spans="1:7" ht="30" customHeight="1" x14ac:dyDescent="0.25">
      <c r="A93" s="81" t="s">
        <v>699</v>
      </c>
      <c r="B93" s="128" t="s">
        <v>700</v>
      </c>
      <c r="C93" s="128"/>
      <c r="D93" s="41">
        <v>600</v>
      </c>
      <c r="E93" s="5">
        <v>1074895.27</v>
      </c>
      <c r="F93" s="5"/>
      <c r="G93" s="5">
        <f>E93+F93</f>
        <v>1074895.27</v>
      </c>
    </row>
    <row r="94" spans="1:7" ht="33" customHeight="1" x14ac:dyDescent="0.25">
      <c r="A94" s="81" t="s">
        <v>701</v>
      </c>
      <c r="B94" s="128" t="s">
        <v>702</v>
      </c>
      <c r="C94" s="128"/>
      <c r="D94" s="41">
        <v>600</v>
      </c>
      <c r="E94" s="5">
        <v>1070581.32</v>
      </c>
      <c r="F94" s="5"/>
      <c r="G94" s="5">
        <f>E94+F94</f>
        <v>1070581.32</v>
      </c>
    </row>
    <row r="95" spans="1:7" ht="30.75" customHeight="1" x14ac:dyDescent="0.25">
      <c r="A95" s="39" t="s">
        <v>680</v>
      </c>
      <c r="B95" s="163">
        <v>2160200000</v>
      </c>
      <c r="C95" s="163"/>
      <c r="D95" s="41"/>
      <c r="E95" s="5">
        <f>E96+E97</f>
        <v>1752300</v>
      </c>
      <c r="F95" s="5">
        <f t="shared" ref="F95:G95" si="16">F96+F97</f>
        <v>0</v>
      </c>
      <c r="G95" s="5">
        <f t="shared" si="16"/>
        <v>1752300</v>
      </c>
    </row>
    <row r="96" spans="1:7" ht="43.5" customHeight="1" x14ac:dyDescent="0.25">
      <c r="A96" s="81" t="s">
        <v>574</v>
      </c>
      <c r="B96" s="128" t="s">
        <v>575</v>
      </c>
      <c r="C96" s="128"/>
      <c r="D96" s="41">
        <v>600</v>
      </c>
      <c r="E96" s="5">
        <v>1714465</v>
      </c>
      <c r="F96" s="5"/>
      <c r="G96" s="5">
        <f>E96+F96</f>
        <v>1714465</v>
      </c>
    </row>
    <row r="97" spans="1:7" ht="31.5" customHeight="1" x14ac:dyDescent="0.25">
      <c r="A97" s="81" t="s">
        <v>765</v>
      </c>
      <c r="B97" s="128" t="s">
        <v>575</v>
      </c>
      <c r="C97" s="128"/>
      <c r="D97" s="41">
        <v>800</v>
      </c>
      <c r="E97" s="5">
        <v>37835</v>
      </c>
      <c r="F97" s="5"/>
      <c r="G97" s="5">
        <f>E97+F97</f>
        <v>37835</v>
      </c>
    </row>
    <row r="98" spans="1:7" x14ac:dyDescent="0.25">
      <c r="A98" s="80" t="s">
        <v>83</v>
      </c>
      <c r="B98" s="164">
        <v>2170000000</v>
      </c>
      <c r="C98" s="164"/>
      <c r="D98" s="41"/>
      <c r="E98" s="85">
        <f>E99</f>
        <v>864780</v>
      </c>
      <c r="F98" s="85">
        <f t="shared" ref="F98:G98" si="17">F99</f>
        <v>0</v>
      </c>
      <c r="G98" s="85">
        <f t="shared" si="17"/>
        <v>864780</v>
      </c>
    </row>
    <row r="99" spans="1:7" x14ac:dyDescent="0.25">
      <c r="A99" s="39" t="s">
        <v>84</v>
      </c>
      <c r="B99" s="163">
        <v>2170100000</v>
      </c>
      <c r="C99" s="163"/>
      <c r="D99" s="41"/>
      <c r="E99" s="5">
        <f>E100+E101+E102</f>
        <v>864780</v>
      </c>
      <c r="F99" s="5">
        <f t="shared" ref="F99:G99" si="18">F100+F101+F102</f>
        <v>0</v>
      </c>
      <c r="G99" s="5">
        <f t="shared" si="18"/>
        <v>864780</v>
      </c>
    </row>
    <row r="100" spans="1:7" ht="54" customHeight="1" x14ac:dyDescent="0.25">
      <c r="A100" s="39" t="s">
        <v>439</v>
      </c>
      <c r="B100" s="163">
        <v>2170180200</v>
      </c>
      <c r="C100" s="163"/>
      <c r="D100" s="41">
        <v>600</v>
      </c>
      <c r="E100" s="5">
        <v>29820</v>
      </c>
      <c r="F100" s="5"/>
      <c r="G100" s="5">
        <f>E100+F100</f>
        <v>29820</v>
      </c>
    </row>
    <row r="101" spans="1:7" ht="42.75" customHeight="1" x14ac:dyDescent="0.25">
      <c r="A101" s="39" t="s">
        <v>107</v>
      </c>
      <c r="B101" s="163" t="s">
        <v>365</v>
      </c>
      <c r="C101" s="163"/>
      <c r="D101" s="41">
        <v>200</v>
      </c>
      <c r="E101" s="5">
        <v>164010</v>
      </c>
      <c r="F101" s="5"/>
      <c r="G101" s="5">
        <f>E101+F101</f>
        <v>164010</v>
      </c>
    </row>
    <row r="102" spans="1:7" ht="42.75" customHeight="1" x14ac:dyDescent="0.25">
      <c r="A102" s="39" t="s">
        <v>108</v>
      </c>
      <c r="B102" s="163" t="s">
        <v>365</v>
      </c>
      <c r="C102" s="163"/>
      <c r="D102" s="41">
        <v>600</v>
      </c>
      <c r="E102" s="5">
        <v>670950</v>
      </c>
      <c r="F102" s="5"/>
      <c r="G102" s="5">
        <f>E102+F102</f>
        <v>670950</v>
      </c>
    </row>
    <row r="103" spans="1:7" ht="19.5" customHeight="1" x14ac:dyDescent="0.25">
      <c r="A103" s="84" t="s">
        <v>293</v>
      </c>
      <c r="B103" s="164">
        <v>2180000000</v>
      </c>
      <c r="C103" s="164"/>
      <c r="D103" s="83"/>
      <c r="E103" s="85">
        <f>E104</f>
        <v>270000</v>
      </c>
      <c r="F103" s="85">
        <f t="shared" ref="F103:G103" si="19">F104</f>
        <v>0</v>
      </c>
      <c r="G103" s="85">
        <f t="shared" si="19"/>
        <v>270000</v>
      </c>
    </row>
    <row r="104" spans="1:7" ht="20.25" customHeight="1" x14ac:dyDescent="0.25">
      <c r="A104" s="39" t="s">
        <v>75</v>
      </c>
      <c r="B104" s="163">
        <v>2180100000</v>
      </c>
      <c r="C104" s="163"/>
      <c r="D104" s="83"/>
      <c r="E104" s="5">
        <f>E105+E106+E107</f>
        <v>270000</v>
      </c>
      <c r="F104" s="5">
        <f t="shared" ref="F104:G104" si="20">F105+F106+F107</f>
        <v>0</v>
      </c>
      <c r="G104" s="5">
        <f t="shared" si="20"/>
        <v>270000</v>
      </c>
    </row>
    <row r="105" spans="1:7" ht="51.75" customHeight="1" x14ac:dyDescent="0.25">
      <c r="A105" s="39" t="s">
        <v>736</v>
      </c>
      <c r="B105" s="163">
        <v>2180100130</v>
      </c>
      <c r="C105" s="163"/>
      <c r="D105" s="41">
        <v>300</v>
      </c>
      <c r="E105" s="5">
        <v>54000</v>
      </c>
      <c r="F105" s="5"/>
      <c r="G105" s="5">
        <f>E105+F105</f>
        <v>54000</v>
      </c>
    </row>
    <row r="106" spans="1:7" ht="27.75" customHeight="1" x14ac:dyDescent="0.25">
      <c r="A106" s="39" t="s">
        <v>737</v>
      </c>
      <c r="B106" s="163">
        <v>2180100140</v>
      </c>
      <c r="C106" s="163"/>
      <c r="D106" s="41">
        <v>300</v>
      </c>
      <c r="E106" s="5">
        <v>156000</v>
      </c>
      <c r="F106" s="5"/>
      <c r="G106" s="5">
        <f>E106+F106</f>
        <v>156000</v>
      </c>
    </row>
    <row r="107" spans="1:7" ht="28.5" customHeight="1" x14ac:dyDescent="0.25">
      <c r="A107" s="39" t="s">
        <v>738</v>
      </c>
      <c r="B107" s="163">
        <v>2180100150</v>
      </c>
      <c r="C107" s="163"/>
      <c r="D107" s="41">
        <v>300</v>
      </c>
      <c r="E107" s="5">
        <v>60000</v>
      </c>
      <c r="F107" s="5"/>
      <c r="G107" s="5">
        <f>E107+F107</f>
        <v>60000</v>
      </c>
    </row>
    <row r="108" spans="1:7" ht="29.25" customHeight="1" x14ac:dyDescent="0.25">
      <c r="A108" s="84" t="s">
        <v>678</v>
      </c>
      <c r="B108" s="164">
        <v>2190000000</v>
      </c>
      <c r="C108" s="164"/>
      <c r="D108" s="83"/>
      <c r="E108" s="85">
        <f>E109</f>
        <v>180000</v>
      </c>
      <c r="F108" s="85">
        <f t="shared" ref="F108:G109" si="21">F109</f>
        <v>0</v>
      </c>
      <c r="G108" s="85">
        <f t="shared" si="21"/>
        <v>180000</v>
      </c>
    </row>
    <row r="109" spans="1:7" ht="21" customHeight="1" x14ac:dyDescent="0.25">
      <c r="A109" s="39" t="s">
        <v>679</v>
      </c>
      <c r="B109" s="163">
        <v>2190100000</v>
      </c>
      <c r="C109" s="163"/>
      <c r="D109" s="41"/>
      <c r="E109" s="5">
        <f>E110</f>
        <v>180000</v>
      </c>
      <c r="F109" s="5">
        <f t="shared" si="21"/>
        <v>0</v>
      </c>
      <c r="G109" s="5">
        <f t="shared" si="21"/>
        <v>180000</v>
      </c>
    </row>
    <row r="110" spans="1:7" ht="66.75" customHeight="1" x14ac:dyDescent="0.25">
      <c r="A110" s="39" t="s">
        <v>776</v>
      </c>
      <c r="B110" s="163">
        <v>2190100440</v>
      </c>
      <c r="C110" s="163"/>
      <c r="D110" s="41">
        <v>600</v>
      </c>
      <c r="E110" s="5">
        <v>180000</v>
      </c>
      <c r="F110" s="5"/>
      <c r="G110" s="5">
        <f>E110+F110</f>
        <v>180000</v>
      </c>
    </row>
    <row r="111" spans="1:7" ht="25.5" x14ac:dyDescent="0.25">
      <c r="A111" s="39" t="s">
        <v>474</v>
      </c>
      <c r="B111" s="164">
        <v>2200000000</v>
      </c>
      <c r="C111" s="164"/>
      <c r="D111" s="41"/>
      <c r="E111" s="85">
        <f>E112+E128+E134</f>
        <v>13964453</v>
      </c>
      <c r="F111" s="85">
        <f>F112+F128+F134</f>
        <v>384054.37</v>
      </c>
      <c r="G111" s="85">
        <f>G112+G128+G134</f>
        <v>14348507.369999999</v>
      </c>
    </row>
    <row r="112" spans="1:7" ht="25.5" customHeight="1" x14ac:dyDescent="0.25">
      <c r="A112" s="80" t="s">
        <v>366</v>
      </c>
      <c r="B112" s="164">
        <v>2210000000</v>
      </c>
      <c r="C112" s="164"/>
      <c r="D112" s="83"/>
      <c r="E112" s="85">
        <f>E113+E118+E123+E120</f>
        <v>10346447</v>
      </c>
      <c r="F112" s="85">
        <f t="shared" ref="F112:G112" si="22">F113+F118+F123+F120</f>
        <v>216054.37</v>
      </c>
      <c r="G112" s="85">
        <f t="shared" si="22"/>
        <v>10562501.369999999</v>
      </c>
    </row>
    <row r="113" spans="1:7" ht="21.75" customHeight="1" x14ac:dyDescent="0.25">
      <c r="A113" s="39" t="s">
        <v>86</v>
      </c>
      <c r="B113" s="163">
        <v>2210100000</v>
      </c>
      <c r="C113" s="163"/>
      <c r="D113" s="41"/>
      <c r="E113" s="5">
        <f>E114+E115+E116+E117</f>
        <v>5271444</v>
      </c>
      <c r="F113" s="5">
        <f t="shared" ref="F113:G113" si="23">F114+F115+F116+F117</f>
        <v>135771.01999999999</v>
      </c>
      <c r="G113" s="5">
        <f t="shared" si="23"/>
        <v>5407215.0199999996</v>
      </c>
    </row>
    <row r="114" spans="1:7" ht="54.75" customHeight="1" x14ac:dyDescent="0.25">
      <c r="A114" s="39" t="s">
        <v>440</v>
      </c>
      <c r="B114" s="163">
        <v>2210100170</v>
      </c>
      <c r="C114" s="163"/>
      <c r="D114" s="41">
        <v>100</v>
      </c>
      <c r="E114" s="5">
        <v>3133198</v>
      </c>
      <c r="F114" s="5"/>
      <c r="G114" s="5">
        <f>E114+F114</f>
        <v>3133198</v>
      </c>
    </row>
    <row r="115" spans="1:7" ht="40.5" customHeight="1" x14ac:dyDescent="0.25">
      <c r="A115" s="39" t="s">
        <v>441</v>
      </c>
      <c r="B115" s="163">
        <v>2210100170</v>
      </c>
      <c r="C115" s="163"/>
      <c r="D115" s="41">
        <v>200</v>
      </c>
      <c r="E115" s="5">
        <v>2069246</v>
      </c>
      <c r="F115" s="5">
        <v>56771.02</v>
      </c>
      <c r="G115" s="5">
        <f>E115+F115</f>
        <v>2126017.02</v>
      </c>
    </row>
    <row r="116" spans="1:7" ht="30" customHeight="1" x14ac:dyDescent="0.25">
      <c r="A116" s="39" t="s">
        <v>442</v>
      </c>
      <c r="B116" s="163">
        <v>2210100170</v>
      </c>
      <c r="C116" s="163"/>
      <c r="D116" s="41">
        <v>800</v>
      </c>
      <c r="E116" s="5">
        <v>54000</v>
      </c>
      <c r="F116" s="5">
        <v>4000</v>
      </c>
      <c r="G116" s="5">
        <f>E116+F116</f>
        <v>58000</v>
      </c>
    </row>
    <row r="117" spans="1:7" ht="27.75" customHeight="1" x14ac:dyDescent="0.25">
      <c r="A117" s="39" t="s">
        <v>104</v>
      </c>
      <c r="B117" s="163">
        <v>2210100180</v>
      </c>
      <c r="C117" s="163"/>
      <c r="D117" s="41">
        <v>200</v>
      </c>
      <c r="E117" s="5">
        <v>15000</v>
      </c>
      <c r="F117" s="5">
        <v>75000</v>
      </c>
      <c r="G117" s="5">
        <f>E117+F117</f>
        <v>90000</v>
      </c>
    </row>
    <row r="118" spans="1:7" ht="18.75" customHeight="1" x14ac:dyDescent="0.25">
      <c r="A118" s="39" t="s">
        <v>87</v>
      </c>
      <c r="B118" s="163">
        <v>2210200000</v>
      </c>
      <c r="C118" s="163"/>
      <c r="D118" s="41"/>
      <c r="E118" s="5">
        <f>E119</f>
        <v>91249</v>
      </c>
      <c r="F118" s="5">
        <f t="shared" ref="F118:G118" si="24">F119</f>
        <v>0</v>
      </c>
      <c r="G118" s="5">
        <f t="shared" si="24"/>
        <v>91249</v>
      </c>
    </row>
    <row r="119" spans="1:7" ht="30" customHeight="1" x14ac:dyDescent="0.25">
      <c r="A119" s="39" t="s">
        <v>443</v>
      </c>
      <c r="B119" s="163">
        <v>2210200190</v>
      </c>
      <c r="C119" s="163"/>
      <c r="D119" s="41">
        <v>200</v>
      </c>
      <c r="E119" s="86">
        <v>91249</v>
      </c>
      <c r="F119" s="86"/>
      <c r="G119" s="86">
        <f>E119+F119</f>
        <v>91249</v>
      </c>
    </row>
    <row r="120" spans="1:7" ht="28.5" customHeight="1" x14ac:dyDescent="0.25">
      <c r="A120" s="39" t="s">
        <v>703</v>
      </c>
      <c r="B120" s="163">
        <v>2210300000</v>
      </c>
      <c r="C120" s="163"/>
      <c r="D120" s="88"/>
      <c r="E120" s="86">
        <f>E121+E122</f>
        <v>1241865</v>
      </c>
      <c r="F120" s="86">
        <f t="shared" ref="F120:G120" si="25">F121+F122</f>
        <v>0</v>
      </c>
      <c r="G120" s="86">
        <f t="shared" si="25"/>
        <v>1241865</v>
      </c>
    </row>
    <row r="121" spans="1:7" ht="53.25" customHeight="1" x14ac:dyDescent="0.25">
      <c r="A121" s="81" t="s">
        <v>290</v>
      </c>
      <c r="B121" s="128" t="s">
        <v>704</v>
      </c>
      <c r="C121" s="128"/>
      <c r="D121" s="41">
        <v>100</v>
      </c>
      <c r="E121" s="86">
        <v>748345</v>
      </c>
      <c r="F121" s="86"/>
      <c r="G121" s="86">
        <f>E121+F121</f>
        <v>748345</v>
      </c>
    </row>
    <row r="122" spans="1:7" ht="53.25" customHeight="1" x14ac:dyDescent="0.25">
      <c r="A122" s="81" t="s">
        <v>291</v>
      </c>
      <c r="B122" s="128" t="s">
        <v>705</v>
      </c>
      <c r="C122" s="128"/>
      <c r="D122" s="41">
        <v>100</v>
      </c>
      <c r="E122" s="86">
        <v>493520</v>
      </c>
      <c r="F122" s="86"/>
      <c r="G122" s="86">
        <f>E122+F122</f>
        <v>493520</v>
      </c>
    </row>
    <row r="123" spans="1:7" x14ac:dyDescent="0.25">
      <c r="A123" s="39" t="s">
        <v>475</v>
      </c>
      <c r="B123" s="163">
        <v>2210400000</v>
      </c>
      <c r="C123" s="163"/>
      <c r="D123" s="41"/>
      <c r="E123" s="5">
        <f>E124+E125+E127+E126</f>
        <v>3741889</v>
      </c>
      <c r="F123" s="5">
        <f>F124+F125+F127+F126</f>
        <v>80283.349999999991</v>
      </c>
      <c r="G123" s="5">
        <f>G124+G125+G127+G126</f>
        <v>3822172.35</v>
      </c>
    </row>
    <row r="124" spans="1:7" ht="63.75" x14ac:dyDescent="0.25">
      <c r="A124" s="39" t="s">
        <v>228</v>
      </c>
      <c r="B124" s="163">
        <v>2210400200</v>
      </c>
      <c r="C124" s="163"/>
      <c r="D124" s="41">
        <v>100</v>
      </c>
      <c r="E124" s="5">
        <v>2785243</v>
      </c>
      <c r="F124" s="5"/>
      <c r="G124" s="5">
        <f>E124+F124</f>
        <v>2785243</v>
      </c>
    </row>
    <row r="125" spans="1:7" ht="44.25" customHeight="1" x14ac:dyDescent="0.25">
      <c r="A125" s="39" t="s">
        <v>476</v>
      </c>
      <c r="B125" s="163">
        <v>2210400200</v>
      </c>
      <c r="C125" s="163"/>
      <c r="D125" s="41">
        <v>200</v>
      </c>
      <c r="E125" s="86">
        <v>689241.02</v>
      </c>
      <c r="F125" s="86">
        <v>86289.04</v>
      </c>
      <c r="G125" s="86">
        <f>E125+F125</f>
        <v>775530.06</v>
      </c>
    </row>
    <row r="126" spans="1:7" ht="44.25" customHeight="1" x14ac:dyDescent="0.25">
      <c r="A126" s="81" t="s">
        <v>760</v>
      </c>
      <c r="B126" s="128" t="s">
        <v>761</v>
      </c>
      <c r="C126" s="128"/>
      <c r="D126" s="41">
        <v>500</v>
      </c>
      <c r="E126" s="5">
        <v>238407</v>
      </c>
      <c r="F126" s="5"/>
      <c r="G126" s="5">
        <f>E126+F126</f>
        <v>238407</v>
      </c>
    </row>
    <row r="127" spans="1:7" ht="53.25" customHeight="1" x14ac:dyDescent="0.25">
      <c r="A127" s="81" t="s">
        <v>576</v>
      </c>
      <c r="B127" s="128" t="s">
        <v>577</v>
      </c>
      <c r="C127" s="128"/>
      <c r="D127" s="41">
        <v>200</v>
      </c>
      <c r="E127" s="5">
        <v>28997.98</v>
      </c>
      <c r="F127" s="5">
        <v>-6005.69</v>
      </c>
      <c r="G127" s="5">
        <f>E127+F127</f>
        <v>22992.29</v>
      </c>
    </row>
    <row r="128" spans="1:7" ht="23.25" customHeight="1" x14ac:dyDescent="0.25">
      <c r="A128" s="80" t="s">
        <v>88</v>
      </c>
      <c r="B128" s="164">
        <v>2220000000</v>
      </c>
      <c r="C128" s="164"/>
      <c r="D128" s="41"/>
      <c r="E128" s="85">
        <f>E129</f>
        <v>3058006</v>
      </c>
      <c r="F128" s="85">
        <f t="shared" ref="F128:G128" si="26">F129</f>
        <v>50000</v>
      </c>
      <c r="G128" s="85">
        <f t="shared" si="26"/>
        <v>3108006</v>
      </c>
    </row>
    <row r="129" spans="1:7" ht="18" customHeight="1" x14ac:dyDescent="0.25">
      <c r="A129" s="39" t="s">
        <v>82</v>
      </c>
      <c r="B129" s="163">
        <v>2220100000</v>
      </c>
      <c r="C129" s="163"/>
      <c r="D129" s="41"/>
      <c r="E129" s="5">
        <f>E130+E131+E132+E133</f>
        <v>3058006</v>
      </c>
      <c r="F129" s="5">
        <f t="shared" ref="F129:G129" si="27">F130+F131+F132+F133</f>
        <v>50000</v>
      </c>
      <c r="G129" s="5">
        <f t="shared" si="27"/>
        <v>3108006</v>
      </c>
    </row>
    <row r="130" spans="1:7" ht="63.75" customHeight="1" x14ac:dyDescent="0.25">
      <c r="A130" s="39" t="s">
        <v>444</v>
      </c>
      <c r="B130" s="163">
        <v>2220100210</v>
      </c>
      <c r="C130" s="163"/>
      <c r="D130" s="41">
        <v>100</v>
      </c>
      <c r="E130" s="5">
        <v>2181117</v>
      </c>
      <c r="F130" s="5"/>
      <c r="G130" s="5">
        <f>E130+F130</f>
        <v>2181117</v>
      </c>
    </row>
    <row r="131" spans="1:7" ht="42.75" customHeight="1" x14ac:dyDescent="0.25">
      <c r="A131" s="39" t="s">
        <v>445</v>
      </c>
      <c r="B131" s="163">
        <v>2220100210</v>
      </c>
      <c r="C131" s="163"/>
      <c r="D131" s="41">
        <v>200</v>
      </c>
      <c r="E131" s="5">
        <v>83073</v>
      </c>
      <c r="F131" s="5">
        <v>50000</v>
      </c>
      <c r="G131" s="5">
        <f>E131+F131</f>
        <v>133073</v>
      </c>
    </row>
    <row r="132" spans="1:7" ht="51" customHeight="1" x14ac:dyDescent="0.25">
      <c r="A132" s="81" t="s">
        <v>290</v>
      </c>
      <c r="B132" s="128" t="s">
        <v>706</v>
      </c>
      <c r="C132" s="128"/>
      <c r="D132" s="41">
        <v>100</v>
      </c>
      <c r="E132" s="5">
        <v>408188</v>
      </c>
      <c r="F132" s="5"/>
      <c r="G132" s="5">
        <f>E132+F132</f>
        <v>408188</v>
      </c>
    </row>
    <row r="133" spans="1:7" ht="55.5" customHeight="1" x14ac:dyDescent="0.25">
      <c r="A133" s="81" t="s">
        <v>291</v>
      </c>
      <c r="B133" s="128" t="s">
        <v>707</v>
      </c>
      <c r="C133" s="128"/>
      <c r="D133" s="41">
        <v>100</v>
      </c>
      <c r="E133" s="5">
        <v>385628</v>
      </c>
      <c r="F133" s="5"/>
      <c r="G133" s="5">
        <f>E133+F133</f>
        <v>385628</v>
      </c>
    </row>
    <row r="134" spans="1:7" ht="20.25" customHeight="1" x14ac:dyDescent="0.25">
      <c r="A134" s="84" t="s">
        <v>367</v>
      </c>
      <c r="B134" s="164">
        <v>2240000000</v>
      </c>
      <c r="C134" s="164"/>
      <c r="D134" s="83"/>
      <c r="E134" s="85">
        <f>E135</f>
        <v>560000</v>
      </c>
      <c r="F134" s="85">
        <f t="shared" ref="F134:G135" si="28">F135</f>
        <v>118000</v>
      </c>
      <c r="G134" s="85">
        <f t="shared" si="28"/>
        <v>678000</v>
      </c>
    </row>
    <row r="135" spans="1:7" ht="28.5" customHeight="1" x14ac:dyDescent="0.25">
      <c r="A135" s="39" t="s">
        <v>368</v>
      </c>
      <c r="B135" s="163">
        <v>2240100000</v>
      </c>
      <c r="C135" s="163"/>
      <c r="D135" s="41"/>
      <c r="E135" s="5">
        <f>E136</f>
        <v>560000</v>
      </c>
      <c r="F135" s="5">
        <f t="shared" si="28"/>
        <v>118000</v>
      </c>
      <c r="G135" s="5">
        <f t="shared" si="28"/>
        <v>678000</v>
      </c>
    </row>
    <row r="136" spans="1:7" ht="30" customHeight="1" x14ac:dyDescent="0.25">
      <c r="A136" s="39" t="s">
        <v>369</v>
      </c>
      <c r="B136" s="163">
        <v>2240100230</v>
      </c>
      <c r="C136" s="163"/>
      <c r="D136" s="41">
        <v>200</v>
      </c>
      <c r="E136" s="5">
        <v>560000</v>
      </c>
      <c r="F136" s="5">
        <v>118000</v>
      </c>
      <c r="G136" s="5">
        <f>E136+F136</f>
        <v>678000</v>
      </c>
    </row>
    <row r="137" spans="1:7" ht="25.5" x14ac:dyDescent="0.25">
      <c r="A137" s="84" t="s">
        <v>11</v>
      </c>
      <c r="B137" s="164">
        <v>2300000000</v>
      </c>
      <c r="C137" s="164"/>
      <c r="D137" s="41"/>
      <c r="E137" s="85">
        <f>E138</f>
        <v>430000</v>
      </c>
      <c r="F137" s="85">
        <f t="shared" ref="F137:G138" si="29">F138</f>
        <v>0</v>
      </c>
      <c r="G137" s="85">
        <f t="shared" si="29"/>
        <v>430000</v>
      </c>
    </row>
    <row r="138" spans="1:7" ht="39.75" customHeight="1" x14ac:dyDescent="0.25">
      <c r="A138" s="81" t="s">
        <v>370</v>
      </c>
      <c r="B138" s="163">
        <v>2310000000</v>
      </c>
      <c r="C138" s="163"/>
      <c r="D138" s="90"/>
      <c r="E138" s="5">
        <f>E139</f>
        <v>430000</v>
      </c>
      <c r="F138" s="5">
        <f t="shared" si="29"/>
        <v>0</v>
      </c>
      <c r="G138" s="5">
        <f t="shared" si="29"/>
        <v>430000</v>
      </c>
    </row>
    <row r="139" spans="1:7" ht="29.25" customHeight="1" x14ac:dyDescent="0.25">
      <c r="A139" s="39" t="s">
        <v>89</v>
      </c>
      <c r="B139" s="163">
        <v>2310100000</v>
      </c>
      <c r="C139" s="163"/>
      <c r="D139" s="90"/>
      <c r="E139" s="5">
        <f>E141+E140</f>
        <v>430000</v>
      </c>
      <c r="F139" s="5">
        <f t="shared" ref="F139:G139" si="30">F141+F140</f>
        <v>0</v>
      </c>
      <c r="G139" s="5">
        <f t="shared" si="30"/>
        <v>430000</v>
      </c>
    </row>
    <row r="140" spans="1:7" ht="29.25" customHeight="1" x14ac:dyDescent="0.25">
      <c r="A140" s="39" t="s">
        <v>446</v>
      </c>
      <c r="B140" s="163">
        <v>2310100240</v>
      </c>
      <c r="C140" s="163"/>
      <c r="D140" s="41">
        <v>200</v>
      </c>
      <c r="E140" s="5">
        <v>380000</v>
      </c>
      <c r="F140" s="5"/>
      <c r="G140" s="5">
        <f>E140+F140</f>
        <v>380000</v>
      </c>
    </row>
    <row r="141" spans="1:7" ht="41.25" customHeight="1" x14ac:dyDescent="0.25">
      <c r="A141" s="39" t="s">
        <v>767</v>
      </c>
      <c r="B141" s="163">
        <v>2310100240</v>
      </c>
      <c r="C141" s="163"/>
      <c r="D141" s="41">
        <v>600</v>
      </c>
      <c r="E141" s="5">
        <v>50000</v>
      </c>
      <c r="F141" s="5"/>
      <c r="G141" s="5">
        <f>E141+F141</f>
        <v>50000</v>
      </c>
    </row>
    <row r="142" spans="1:7" ht="26.25" customHeight="1" x14ac:dyDescent="0.25">
      <c r="A142" s="84" t="s">
        <v>320</v>
      </c>
      <c r="B142" s="164">
        <v>2400000000</v>
      </c>
      <c r="C142" s="164"/>
      <c r="D142" s="83"/>
      <c r="E142" s="85">
        <f>E143</f>
        <v>500000</v>
      </c>
      <c r="F142" s="85">
        <f t="shared" ref="F142:G143" si="31">F143</f>
        <v>0</v>
      </c>
      <c r="G142" s="85">
        <f t="shared" si="31"/>
        <v>500000</v>
      </c>
    </row>
    <row r="143" spans="1:7" ht="25.5" x14ac:dyDescent="0.25">
      <c r="A143" s="81" t="s">
        <v>321</v>
      </c>
      <c r="B143" s="163">
        <v>2410000000</v>
      </c>
      <c r="C143" s="163"/>
      <c r="D143" s="41"/>
      <c r="E143" s="5">
        <f>E144</f>
        <v>500000</v>
      </c>
      <c r="F143" s="5">
        <f t="shared" si="31"/>
        <v>0</v>
      </c>
      <c r="G143" s="5">
        <f t="shared" si="31"/>
        <v>500000</v>
      </c>
    </row>
    <row r="144" spans="1:7" ht="42.75" customHeight="1" x14ac:dyDescent="0.25">
      <c r="A144" s="39" t="s">
        <v>514</v>
      </c>
      <c r="B144" s="163">
        <v>2410100000</v>
      </c>
      <c r="C144" s="163"/>
      <c r="D144" s="41"/>
      <c r="E144" s="5">
        <f>E146+E147+E145</f>
        <v>500000</v>
      </c>
      <c r="F144" s="5">
        <f>F146+F147+F145</f>
        <v>0</v>
      </c>
      <c r="G144" s="5">
        <f>G146+G147+G145</f>
        <v>500000</v>
      </c>
    </row>
    <row r="145" spans="1:7" ht="53.25" customHeight="1" x14ac:dyDescent="0.25">
      <c r="A145" s="39" t="s">
        <v>423</v>
      </c>
      <c r="B145" s="163">
        <v>2410120200</v>
      </c>
      <c r="C145" s="163"/>
      <c r="D145" s="41">
        <v>800</v>
      </c>
      <c r="E145" s="5">
        <v>20000</v>
      </c>
      <c r="F145" s="5"/>
      <c r="G145" s="5">
        <f>E145+F145</f>
        <v>20000</v>
      </c>
    </row>
    <row r="146" spans="1:7" ht="66.75" customHeight="1" x14ac:dyDescent="0.25">
      <c r="A146" s="39" t="s">
        <v>578</v>
      </c>
      <c r="B146" s="163">
        <v>2410160010</v>
      </c>
      <c r="C146" s="163"/>
      <c r="D146" s="41">
        <v>800</v>
      </c>
      <c r="E146" s="5">
        <v>280000</v>
      </c>
      <c r="F146" s="5"/>
      <c r="G146" s="5">
        <f>E146+F146</f>
        <v>280000</v>
      </c>
    </row>
    <row r="147" spans="1:7" ht="69" customHeight="1" x14ac:dyDescent="0.25">
      <c r="A147" s="39" t="s">
        <v>579</v>
      </c>
      <c r="B147" s="163">
        <v>2410160020</v>
      </c>
      <c r="C147" s="163"/>
      <c r="D147" s="41">
        <v>800</v>
      </c>
      <c r="E147" s="5">
        <v>200000</v>
      </c>
      <c r="F147" s="5"/>
      <c r="G147" s="5">
        <f>E147+F147</f>
        <v>200000</v>
      </c>
    </row>
    <row r="148" spans="1:7" ht="25.5" x14ac:dyDescent="0.25">
      <c r="A148" s="84" t="s">
        <v>360</v>
      </c>
      <c r="B148" s="164">
        <v>2500000000</v>
      </c>
      <c r="C148" s="164"/>
      <c r="D148" s="83"/>
      <c r="E148" s="85">
        <f>E149+E152</f>
        <v>430000</v>
      </c>
      <c r="F148" s="85">
        <f t="shared" ref="F148:G148" si="32">F149+F152</f>
        <v>0</v>
      </c>
      <c r="G148" s="85">
        <f t="shared" si="32"/>
        <v>430000</v>
      </c>
    </row>
    <row r="149" spans="1:7" ht="25.5" x14ac:dyDescent="0.25">
      <c r="A149" s="81" t="s">
        <v>387</v>
      </c>
      <c r="B149" s="163">
        <v>2510000000</v>
      </c>
      <c r="C149" s="163"/>
      <c r="D149" s="41"/>
      <c r="E149" s="5">
        <f>E150</f>
        <v>240000</v>
      </c>
      <c r="F149" s="5">
        <f t="shared" ref="F149:G150" si="33">F150</f>
        <v>0</v>
      </c>
      <c r="G149" s="5">
        <f t="shared" si="33"/>
        <v>240000</v>
      </c>
    </row>
    <row r="150" spans="1:7" x14ac:dyDescent="0.25">
      <c r="A150" s="39" t="s">
        <v>85</v>
      </c>
      <c r="B150" s="163">
        <v>2510100000</v>
      </c>
      <c r="C150" s="163"/>
      <c r="D150" s="41"/>
      <c r="E150" s="5">
        <f>E151</f>
        <v>240000</v>
      </c>
      <c r="F150" s="5">
        <f t="shared" si="33"/>
        <v>0</v>
      </c>
      <c r="G150" s="5">
        <f t="shared" si="33"/>
        <v>240000</v>
      </c>
    </row>
    <row r="151" spans="1:7" ht="39.75" customHeight="1" x14ac:dyDescent="0.25">
      <c r="A151" s="39" t="s">
        <v>447</v>
      </c>
      <c r="B151" s="163">
        <v>2510100450</v>
      </c>
      <c r="C151" s="163"/>
      <c r="D151" s="41">
        <v>200</v>
      </c>
      <c r="E151" s="5">
        <v>240000</v>
      </c>
      <c r="F151" s="5"/>
      <c r="G151" s="5">
        <f>E151+F151</f>
        <v>240000</v>
      </c>
    </row>
    <row r="152" spans="1:7" ht="28.5" customHeight="1" x14ac:dyDescent="0.25">
      <c r="A152" s="39" t="s">
        <v>361</v>
      </c>
      <c r="B152" s="163">
        <v>2520000000</v>
      </c>
      <c r="C152" s="163"/>
      <c r="D152" s="41"/>
      <c r="E152" s="5">
        <f>E153</f>
        <v>190000</v>
      </c>
      <c r="F152" s="5">
        <f t="shared" ref="F152:G152" si="34">F153</f>
        <v>0</v>
      </c>
      <c r="G152" s="5">
        <f t="shared" si="34"/>
        <v>190000</v>
      </c>
    </row>
    <row r="153" spans="1:7" ht="25.5" x14ac:dyDescent="0.25">
      <c r="A153" s="39" t="s">
        <v>383</v>
      </c>
      <c r="B153" s="163">
        <v>2520100000</v>
      </c>
      <c r="C153" s="163"/>
      <c r="D153" s="41"/>
      <c r="E153" s="5">
        <f>E154+E155</f>
        <v>190000</v>
      </c>
      <c r="F153" s="5">
        <f t="shared" ref="F153:G153" si="35">F154+F155</f>
        <v>0</v>
      </c>
      <c r="G153" s="5">
        <f t="shared" si="35"/>
        <v>190000</v>
      </c>
    </row>
    <row r="154" spans="1:7" ht="30.75" customHeight="1" x14ac:dyDescent="0.25">
      <c r="A154" s="39" t="s">
        <v>388</v>
      </c>
      <c r="B154" s="163">
        <v>2520100510</v>
      </c>
      <c r="C154" s="163"/>
      <c r="D154" s="41">
        <v>200</v>
      </c>
      <c r="E154" s="5">
        <v>150000</v>
      </c>
      <c r="F154" s="5">
        <v>-20000</v>
      </c>
      <c r="G154" s="5">
        <f>E154+F154</f>
        <v>130000</v>
      </c>
    </row>
    <row r="155" spans="1:7" ht="40.5" customHeight="1" x14ac:dyDescent="0.25">
      <c r="A155" s="39" t="s">
        <v>675</v>
      </c>
      <c r="B155" s="163">
        <v>2520100510</v>
      </c>
      <c r="C155" s="163"/>
      <c r="D155" s="41">
        <v>600</v>
      </c>
      <c r="E155" s="5">
        <v>40000</v>
      </c>
      <c r="F155" s="5">
        <v>20000</v>
      </c>
      <c r="G155" s="5">
        <f>E155+F155</f>
        <v>60000</v>
      </c>
    </row>
    <row r="156" spans="1:7" ht="18.75" customHeight="1" x14ac:dyDescent="0.25">
      <c r="A156" s="84" t="s">
        <v>371</v>
      </c>
      <c r="B156" s="164">
        <v>2600000000</v>
      </c>
      <c r="C156" s="164"/>
      <c r="D156" s="83"/>
      <c r="E156" s="85">
        <f>E157+E160</f>
        <v>2596580.7000000002</v>
      </c>
      <c r="F156" s="85">
        <f t="shared" ref="F156:G156" si="36">F157+F160</f>
        <v>0</v>
      </c>
      <c r="G156" s="85">
        <f t="shared" si="36"/>
        <v>2596580.7000000002</v>
      </c>
    </row>
    <row r="157" spans="1:7" ht="25.5" x14ac:dyDescent="0.25">
      <c r="A157" s="39" t="s">
        <v>448</v>
      </c>
      <c r="B157" s="163">
        <v>2610000000</v>
      </c>
      <c r="C157" s="163"/>
      <c r="D157" s="14"/>
      <c r="E157" s="5">
        <f>E158</f>
        <v>100000</v>
      </c>
      <c r="F157" s="5">
        <f t="shared" ref="F157:G158" si="37">F158</f>
        <v>0</v>
      </c>
      <c r="G157" s="5">
        <f t="shared" si="37"/>
        <v>100000</v>
      </c>
    </row>
    <row r="158" spans="1:7" ht="25.5" x14ac:dyDescent="0.25">
      <c r="A158" s="39" t="s">
        <v>389</v>
      </c>
      <c r="B158" s="163">
        <v>2610100000</v>
      </c>
      <c r="C158" s="163"/>
      <c r="D158" s="41"/>
      <c r="E158" s="5">
        <f>E159</f>
        <v>100000</v>
      </c>
      <c r="F158" s="5">
        <f t="shared" si="37"/>
        <v>0</v>
      </c>
      <c r="G158" s="5">
        <f t="shared" si="37"/>
        <v>100000</v>
      </c>
    </row>
    <row r="159" spans="1:7" ht="41.25" customHeight="1" x14ac:dyDescent="0.25">
      <c r="A159" s="39" t="s">
        <v>324</v>
      </c>
      <c r="B159" s="163">
        <v>2610100550</v>
      </c>
      <c r="C159" s="163"/>
      <c r="D159" s="41">
        <v>200</v>
      </c>
      <c r="E159" s="5">
        <v>100000</v>
      </c>
      <c r="F159" s="5"/>
      <c r="G159" s="5">
        <f>E159+F159</f>
        <v>100000</v>
      </c>
    </row>
    <row r="160" spans="1:7" ht="24.75" customHeight="1" x14ac:dyDescent="0.25">
      <c r="A160" s="81" t="s">
        <v>449</v>
      </c>
      <c r="B160" s="163">
        <v>2620000000</v>
      </c>
      <c r="C160" s="163"/>
      <c r="D160" s="41"/>
      <c r="E160" s="5">
        <f>E161</f>
        <v>2496580.7000000002</v>
      </c>
      <c r="F160" s="5">
        <f t="shared" ref="F160:G160" si="38">F161</f>
        <v>0</v>
      </c>
      <c r="G160" s="5">
        <f t="shared" si="38"/>
        <v>2496580.7000000002</v>
      </c>
    </row>
    <row r="161" spans="1:7" ht="27" customHeight="1" x14ac:dyDescent="0.25">
      <c r="A161" s="39" t="s">
        <v>319</v>
      </c>
      <c r="B161" s="163">
        <v>2620100000</v>
      </c>
      <c r="C161" s="163"/>
      <c r="D161" s="41"/>
      <c r="E161" s="5">
        <f>E162</f>
        <v>2496580.7000000002</v>
      </c>
      <c r="F161" s="5">
        <f>F162+F163</f>
        <v>0</v>
      </c>
      <c r="G161" s="5">
        <f>G162+G163</f>
        <v>2496580.7000000002</v>
      </c>
    </row>
    <row r="162" spans="1:7" ht="39" customHeight="1" x14ac:dyDescent="0.25">
      <c r="A162" s="39" t="s">
        <v>580</v>
      </c>
      <c r="B162" s="163" t="s">
        <v>372</v>
      </c>
      <c r="C162" s="163"/>
      <c r="D162" s="41">
        <v>400</v>
      </c>
      <c r="E162" s="5">
        <v>2496580.7000000002</v>
      </c>
      <c r="F162" s="5">
        <v>-2496580.7000000002</v>
      </c>
      <c r="G162" s="5">
        <f>E162+F162</f>
        <v>0</v>
      </c>
    </row>
    <row r="163" spans="1:7" ht="39.75" customHeight="1" x14ac:dyDescent="0.25">
      <c r="A163" s="39" t="s">
        <v>580</v>
      </c>
      <c r="B163" s="163" t="s">
        <v>804</v>
      </c>
      <c r="C163" s="163"/>
      <c r="D163" s="41">
        <v>400</v>
      </c>
      <c r="E163" s="5"/>
      <c r="F163" s="5">
        <v>2496580.7000000002</v>
      </c>
      <c r="G163" s="5">
        <f>E163+F163</f>
        <v>2496580.7000000002</v>
      </c>
    </row>
    <row r="164" spans="1:7" ht="25.5" x14ac:dyDescent="0.25">
      <c r="A164" s="84" t="s">
        <v>322</v>
      </c>
      <c r="B164" s="164">
        <v>2700000000</v>
      </c>
      <c r="C164" s="164"/>
      <c r="D164" s="83"/>
      <c r="E164" s="85">
        <f>E165+E169+E173+E176</f>
        <v>18337666.210000001</v>
      </c>
      <c r="F164" s="85">
        <f t="shared" ref="F164:G164" si="39">F165+F169+F173+F176</f>
        <v>1250887.6200000001</v>
      </c>
      <c r="G164" s="85">
        <f t="shared" si="39"/>
        <v>19588553.829999998</v>
      </c>
    </row>
    <row r="165" spans="1:7" ht="40.5" customHeight="1" x14ac:dyDescent="0.25">
      <c r="A165" s="39" t="s">
        <v>112</v>
      </c>
      <c r="B165" s="163">
        <v>2710000000</v>
      </c>
      <c r="C165" s="163"/>
      <c r="D165" s="41"/>
      <c r="E165" s="5">
        <f>E166</f>
        <v>7555400</v>
      </c>
      <c r="F165" s="5">
        <f t="shared" ref="F165:G165" si="40">F166</f>
        <v>1250887</v>
      </c>
      <c r="G165" s="5">
        <f t="shared" si="40"/>
        <v>8806287</v>
      </c>
    </row>
    <row r="166" spans="1:7" ht="27" customHeight="1" x14ac:dyDescent="0.25">
      <c r="A166" s="39" t="s">
        <v>113</v>
      </c>
      <c r="B166" s="163">
        <v>2710100000</v>
      </c>
      <c r="C166" s="163"/>
      <c r="D166" s="41"/>
      <c r="E166" s="5">
        <f>E168+E167</f>
        <v>7555400</v>
      </c>
      <c r="F166" s="5">
        <f t="shared" ref="F166:G166" si="41">F168+F167</f>
        <v>1250887</v>
      </c>
      <c r="G166" s="5">
        <f t="shared" si="41"/>
        <v>8806287</v>
      </c>
    </row>
    <row r="167" spans="1:7" ht="39" x14ac:dyDescent="0.25">
      <c r="A167" s="91" t="s">
        <v>711</v>
      </c>
      <c r="B167" s="152">
        <v>2710108010</v>
      </c>
      <c r="C167" s="152"/>
      <c r="D167" s="41">
        <v>500</v>
      </c>
      <c r="E167" s="5">
        <v>6355400</v>
      </c>
      <c r="F167" s="5">
        <v>1250887</v>
      </c>
      <c r="G167" s="5">
        <f>E167+F167</f>
        <v>7606287</v>
      </c>
    </row>
    <row r="168" spans="1:7" ht="41.25" customHeight="1" x14ac:dyDescent="0.25">
      <c r="A168" s="92" t="s">
        <v>323</v>
      </c>
      <c r="B168" s="163">
        <v>2710120400</v>
      </c>
      <c r="C168" s="163"/>
      <c r="D168" s="41">
        <v>200</v>
      </c>
      <c r="E168" s="5">
        <v>1200000</v>
      </c>
      <c r="F168" s="5"/>
      <c r="G168" s="5">
        <f>E168+F168</f>
        <v>1200000</v>
      </c>
    </row>
    <row r="169" spans="1:7" ht="39" customHeight="1" x14ac:dyDescent="0.25">
      <c r="A169" s="92" t="s">
        <v>114</v>
      </c>
      <c r="B169" s="163">
        <v>2720000000</v>
      </c>
      <c r="C169" s="163"/>
      <c r="D169" s="41"/>
      <c r="E169" s="5">
        <f>E170</f>
        <v>10497266.209999999</v>
      </c>
      <c r="F169" s="5">
        <f t="shared" ref="F169:G169" si="42">F170</f>
        <v>0.62</v>
      </c>
      <c r="G169" s="5">
        <f t="shared" si="42"/>
        <v>10497266.83</v>
      </c>
    </row>
    <row r="170" spans="1:7" ht="25.5" x14ac:dyDescent="0.25">
      <c r="A170" s="39" t="s">
        <v>115</v>
      </c>
      <c r="B170" s="163">
        <v>2720100000</v>
      </c>
      <c r="C170" s="163"/>
      <c r="D170" s="41"/>
      <c r="E170" s="5">
        <f>E171+E172</f>
        <v>10497266.209999999</v>
      </c>
      <c r="F170" s="5">
        <f t="shared" ref="F170:G170" si="43">F171+F172</f>
        <v>0.62</v>
      </c>
      <c r="G170" s="5">
        <f t="shared" si="43"/>
        <v>10497266.83</v>
      </c>
    </row>
    <row r="171" spans="1:7" ht="51" x14ac:dyDescent="0.25">
      <c r="A171" s="92" t="s">
        <v>325</v>
      </c>
      <c r="B171" s="163">
        <v>2720120410</v>
      </c>
      <c r="C171" s="163"/>
      <c r="D171" s="41">
        <v>200</v>
      </c>
      <c r="E171" s="5">
        <v>1000027.61</v>
      </c>
      <c r="F171" s="5">
        <v>0.62</v>
      </c>
      <c r="G171" s="5">
        <f>E171+F171</f>
        <v>1000028.23</v>
      </c>
    </row>
    <row r="172" spans="1:7" ht="64.5" customHeight="1" x14ac:dyDescent="0.25">
      <c r="A172" s="39" t="s">
        <v>393</v>
      </c>
      <c r="B172" s="163" t="s">
        <v>373</v>
      </c>
      <c r="C172" s="163"/>
      <c r="D172" s="41">
        <v>200</v>
      </c>
      <c r="E172" s="5">
        <v>9497238.5999999996</v>
      </c>
      <c r="F172" s="5"/>
      <c r="G172" s="5">
        <f>E172+F172</f>
        <v>9497238.5999999996</v>
      </c>
    </row>
    <row r="173" spans="1:7" ht="25.5" x14ac:dyDescent="0.25">
      <c r="A173" s="39" t="s">
        <v>326</v>
      </c>
      <c r="B173" s="163">
        <v>2730000000</v>
      </c>
      <c r="C173" s="163"/>
      <c r="D173" s="41"/>
      <c r="E173" s="5">
        <f>E174</f>
        <v>35000</v>
      </c>
      <c r="F173" s="5">
        <f t="shared" ref="F173:G174" si="44">F174</f>
        <v>0</v>
      </c>
      <c r="G173" s="5">
        <f t="shared" si="44"/>
        <v>35000</v>
      </c>
    </row>
    <row r="174" spans="1:7" ht="25.5" customHeight="1" x14ac:dyDescent="0.25">
      <c r="A174" s="39" t="s">
        <v>327</v>
      </c>
      <c r="B174" s="163">
        <v>2730100000</v>
      </c>
      <c r="C174" s="163"/>
      <c r="D174" s="41"/>
      <c r="E174" s="5">
        <f>E175</f>
        <v>35000</v>
      </c>
      <c r="F174" s="5">
        <f t="shared" si="44"/>
        <v>0</v>
      </c>
      <c r="G174" s="5">
        <f t="shared" si="44"/>
        <v>35000</v>
      </c>
    </row>
    <row r="175" spans="1:7" ht="39.75" customHeight="1" x14ac:dyDescent="0.25">
      <c r="A175" s="39" t="s">
        <v>328</v>
      </c>
      <c r="B175" s="163">
        <v>2730100600</v>
      </c>
      <c r="C175" s="163"/>
      <c r="D175" s="41">
        <v>200</v>
      </c>
      <c r="E175" s="5">
        <v>35000</v>
      </c>
      <c r="F175" s="5"/>
      <c r="G175" s="5">
        <f>E175+F175</f>
        <v>35000</v>
      </c>
    </row>
    <row r="176" spans="1:7" ht="25.5" x14ac:dyDescent="0.25">
      <c r="A176" s="39" t="s">
        <v>384</v>
      </c>
      <c r="B176" s="163">
        <v>2740000000</v>
      </c>
      <c r="C176" s="163"/>
      <c r="D176" s="41"/>
      <c r="E176" s="5">
        <f>E177</f>
        <v>250000</v>
      </c>
      <c r="F176" s="5">
        <f t="shared" ref="F176:G177" si="45">F177</f>
        <v>0</v>
      </c>
      <c r="G176" s="5">
        <f t="shared" si="45"/>
        <v>250000</v>
      </c>
    </row>
    <row r="177" spans="1:7" ht="25.5" customHeight="1" x14ac:dyDescent="0.25">
      <c r="A177" s="39" t="s">
        <v>385</v>
      </c>
      <c r="B177" s="163">
        <v>2740100000</v>
      </c>
      <c r="C177" s="163"/>
      <c r="D177" s="41"/>
      <c r="E177" s="5">
        <f>E178</f>
        <v>250000</v>
      </c>
      <c r="F177" s="5">
        <f t="shared" si="45"/>
        <v>0</v>
      </c>
      <c r="G177" s="5">
        <f t="shared" si="45"/>
        <v>250000</v>
      </c>
    </row>
    <row r="178" spans="1:7" ht="78" customHeight="1" x14ac:dyDescent="0.25">
      <c r="A178" s="39" t="s">
        <v>386</v>
      </c>
      <c r="B178" s="163">
        <v>2740100610</v>
      </c>
      <c r="C178" s="163"/>
      <c r="D178" s="41">
        <v>200</v>
      </c>
      <c r="E178" s="5">
        <v>250000</v>
      </c>
      <c r="F178" s="5"/>
      <c r="G178" s="5">
        <f>E178+F178</f>
        <v>250000</v>
      </c>
    </row>
    <row r="179" spans="1:7" ht="26.25" customHeight="1" x14ac:dyDescent="0.25">
      <c r="A179" s="39" t="s">
        <v>477</v>
      </c>
      <c r="B179" s="164">
        <v>2800000000</v>
      </c>
      <c r="C179" s="164"/>
      <c r="D179" s="41"/>
      <c r="E179" s="85">
        <f>E180+E183+E190+E193+E199+E202+E205</f>
        <v>40496357.659999996</v>
      </c>
      <c r="F179" s="85">
        <f>F180+F183+F190+F193+F199+F202+F205</f>
        <v>4791490.2</v>
      </c>
      <c r="G179" s="85">
        <f>G180+G183+G190+G193+G199+G202+G205</f>
        <v>45287847.859999999</v>
      </c>
    </row>
    <row r="180" spans="1:7" x14ac:dyDescent="0.25">
      <c r="A180" s="39" t="s">
        <v>116</v>
      </c>
      <c r="B180" s="163">
        <v>2830000000</v>
      </c>
      <c r="C180" s="163"/>
      <c r="D180" s="41"/>
      <c r="E180" s="5">
        <f>E181</f>
        <v>337710</v>
      </c>
      <c r="F180" s="5">
        <f t="shared" ref="F180:G181" si="46">F181</f>
        <v>0</v>
      </c>
      <c r="G180" s="5">
        <f t="shared" si="46"/>
        <v>337710</v>
      </c>
    </row>
    <row r="181" spans="1:7" ht="15.75" customHeight="1" x14ac:dyDescent="0.25">
      <c r="A181" s="39" t="s">
        <v>329</v>
      </c>
      <c r="B181" s="163">
        <v>2830100000</v>
      </c>
      <c r="C181" s="163"/>
      <c r="D181" s="41"/>
      <c r="E181" s="5">
        <f>E182</f>
        <v>337710</v>
      </c>
      <c r="F181" s="5">
        <f t="shared" si="46"/>
        <v>0</v>
      </c>
      <c r="G181" s="5">
        <f t="shared" si="46"/>
        <v>337710</v>
      </c>
    </row>
    <row r="182" spans="1:7" ht="38.25" x14ac:dyDescent="0.25">
      <c r="A182" s="39" t="s">
        <v>330</v>
      </c>
      <c r="B182" s="163">
        <v>2830140020</v>
      </c>
      <c r="C182" s="163"/>
      <c r="D182" s="41">
        <v>400</v>
      </c>
      <c r="E182" s="5">
        <v>337710</v>
      </c>
      <c r="F182" s="5"/>
      <c r="G182" s="5">
        <f>E182+F182</f>
        <v>337710</v>
      </c>
    </row>
    <row r="183" spans="1:7" ht="26.25" customHeight="1" x14ac:dyDescent="0.25">
      <c r="A183" s="39" t="s">
        <v>331</v>
      </c>
      <c r="B183" s="163">
        <v>2850000000</v>
      </c>
      <c r="C183" s="163"/>
      <c r="D183" s="41"/>
      <c r="E183" s="5">
        <f>E184+E188</f>
        <v>4278000</v>
      </c>
      <c r="F183" s="5">
        <f>F184+F188</f>
        <v>4641490.2</v>
      </c>
      <c r="G183" s="5">
        <f>G184+G188</f>
        <v>8919490.1999999993</v>
      </c>
    </row>
    <row r="184" spans="1:7" x14ac:dyDescent="0.25">
      <c r="A184" s="39" t="s">
        <v>120</v>
      </c>
      <c r="B184" s="163">
        <v>2850100000</v>
      </c>
      <c r="C184" s="163"/>
      <c r="D184" s="41"/>
      <c r="E184" s="5">
        <f>E185+E186+E187</f>
        <v>3163200</v>
      </c>
      <c r="F184" s="5">
        <f t="shared" ref="F184:G184" si="47">F185+F186+F187</f>
        <v>4641490.2</v>
      </c>
      <c r="G184" s="5">
        <f t="shared" si="47"/>
        <v>7804690.2000000002</v>
      </c>
    </row>
    <row r="185" spans="1:7" ht="40.5" customHeight="1" x14ac:dyDescent="0.25">
      <c r="A185" s="39" t="s">
        <v>332</v>
      </c>
      <c r="B185" s="163">
        <v>2850120530</v>
      </c>
      <c r="C185" s="163"/>
      <c r="D185" s="41">
        <v>200</v>
      </c>
      <c r="E185" s="5">
        <v>1120000</v>
      </c>
      <c r="F185" s="5"/>
      <c r="G185" s="5">
        <f>E185+F185</f>
        <v>1120000</v>
      </c>
    </row>
    <row r="186" spans="1:7" ht="27" customHeight="1" x14ac:dyDescent="0.25">
      <c r="A186" s="39" t="s">
        <v>685</v>
      </c>
      <c r="B186" s="163">
        <v>2850120540</v>
      </c>
      <c r="C186" s="163"/>
      <c r="D186" s="41">
        <v>200</v>
      </c>
      <c r="E186" s="5">
        <v>2043200</v>
      </c>
      <c r="F186" s="5"/>
      <c r="G186" s="5">
        <f>E186+F186</f>
        <v>2043200</v>
      </c>
    </row>
    <row r="187" spans="1:7" ht="156.75" customHeight="1" x14ac:dyDescent="0.25">
      <c r="A187" s="93" t="s">
        <v>815</v>
      </c>
      <c r="B187" s="165" t="s">
        <v>803</v>
      </c>
      <c r="C187" s="166"/>
      <c r="D187" s="41">
        <v>800</v>
      </c>
      <c r="E187" s="5"/>
      <c r="F187" s="5">
        <v>4641490.2</v>
      </c>
      <c r="G187" s="5">
        <f>E187+F187</f>
        <v>4641490.2</v>
      </c>
    </row>
    <row r="188" spans="1:7" ht="42" customHeight="1" x14ac:dyDescent="0.25">
      <c r="A188" s="39" t="s">
        <v>292</v>
      </c>
      <c r="B188" s="163">
        <v>2850200000</v>
      </c>
      <c r="C188" s="163"/>
      <c r="D188" s="41"/>
      <c r="E188" s="5">
        <f>E189</f>
        <v>1114800</v>
      </c>
      <c r="F188" s="5">
        <f t="shared" ref="F188:G188" si="48">F189</f>
        <v>0</v>
      </c>
      <c r="G188" s="5">
        <f t="shared" si="48"/>
        <v>1114800</v>
      </c>
    </row>
    <row r="189" spans="1:7" ht="39" customHeight="1" x14ac:dyDescent="0.25">
      <c r="A189" s="87" t="s">
        <v>581</v>
      </c>
      <c r="B189" s="163">
        <v>2850260200</v>
      </c>
      <c r="C189" s="163"/>
      <c r="D189" s="41">
        <v>800</v>
      </c>
      <c r="E189" s="5">
        <v>1114800</v>
      </c>
      <c r="F189" s="5"/>
      <c r="G189" s="5">
        <f>E189+F189</f>
        <v>1114800</v>
      </c>
    </row>
    <row r="190" spans="1:7" ht="24.75" customHeight="1" x14ac:dyDescent="0.25">
      <c r="A190" s="39" t="s">
        <v>117</v>
      </c>
      <c r="B190" s="163">
        <v>2860000000</v>
      </c>
      <c r="C190" s="163"/>
      <c r="D190" s="41"/>
      <c r="E190" s="5">
        <f>E191</f>
        <v>1112900</v>
      </c>
      <c r="F190" s="5">
        <f t="shared" ref="F190:G191" si="49">F191</f>
        <v>0</v>
      </c>
      <c r="G190" s="5">
        <f t="shared" si="49"/>
        <v>1112900</v>
      </c>
    </row>
    <row r="191" spans="1:7" ht="22.5" customHeight="1" x14ac:dyDescent="0.25">
      <c r="A191" s="39" t="s">
        <v>131</v>
      </c>
      <c r="B191" s="163">
        <v>2860100000</v>
      </c>
      <c r="C191" s="163"/>
      <c r="D191" s="41"/>
      <c r="E191" s="5">
        <f>E192</f>
        <v>1112900</v>
      </c>
      <c r="F191" s="5">
        <f t="shared" si="49"/>
        <v>0</v>
      </c>
      <c r="G191" s="5">
        <f t="shared" si="49"/>
        <v>1112900</v>
      </c>
    </row>
    <row r="192" spans="1:7" ht="39" customHeight="1" x14ac:dyDescent="0.25">
      <c r="A192" s="87" t="s">
        <v>712</v>
      </c>
      <c r="B192" s="128" t="s">
        <v>713</v>
      </c>
      <c r="C192" s="128"/>
      <c r="D192" s="41">
        <v>500</v>
      </c>
      <c r="E192" s="5">
        <v>1112900</v>
      </c>
      <c r="F192" s="5"/>
      <c r="G192" s="5">
        <f>E192+F192</f>
        <v>1112900</v>
      </c>
    </row>
    <row r="193" spans="1:7" ht="27" customHeight="1" x14ac:dyDescent="0.25">
      <c r="A193" s="39" t="s">
        <v>478</v>
      </c>
      <c r="B193" s="163">
        <v>2870000000</v>
      </c>
      <c r="C193" s="163"/>
      <c r="D193" s="41"/>
      <c r="E193" s="5">
        <f>E194</f>
        <v>33617747.659999996</v>
      </c>
      <c r="F193" s="5">
        <f t="shared" ref="F193:G193" si="50">F194</f>
        <v>150000</v>
      </c>
      <c r="G193" s="5">
        <f t="shared" si="50"/>
        <v>33767747.659999996</v>
      </c>
    </row>
    <row r="194" spans="1:7" ht="22.5" customHeight="1" x14ac:dyDescent="0.25">
      <c r="A194" s="39" t="s">
        <v>479</v>
      </c>
      <c r="B194" s="163">
        <v>2870100000</v>
      </c>
      <c r="C194" s="163"/>
      <c r="D194" s="41"/>
      <c r="E194" s="5">
        <f>E197+E198+E196+E195</f>
        <v>33617747.659999996</v>
      </c>
      <c r="F194" s="5">
        <f>F197+F198+F196+F195</f>
        <v>150000</v>
      </c>
      <c r="G194" s="5">
        <f>G197+G198+G196+G195</f>
        <v>33767747.659999996</v>
      </c>
    </row>
    <row r="195" spans="1:7" ht="39.75" customHeight="1" x14ac:dyDescent="0.25">
      <c r="A195" s="39" t="s">
        <v>805</v>
      </c>
      <c r="B195" s="165">
        <v>2870120580</v>
      </c>
      <c r="C195" s="166"/>
      <c r="D195" s="39">
        <v>200</v>
      </c>
      <c r="E195" s="5"/>
      <c r="F195" s="5">
        <v>150000</v>
      </c>
      <c r="G195" s="5">
        <f>E195+F195</f>
        <v>150000</v>
      </c>
    </row>
    <row r="196" spans="1:7" ht="38.25" customHeight="1" x14ac:dyDescent="0.25">
      <c r="A196" s="87" t="s">
        <v>766</v>
      </c>
      <c r="B196" s="163">
        <v>2870120620</v>
      </c>
      <c r="C196" s="163"/>
      <c r="D196" s="41">
        <v>200</v>
      </c>
      <c r="E196" s="5">
        <v>10000000</v>
      </c>
      <c r="F196" s="5"/>
      <c r="G196" s="5">
        <f>E196+F196</f>
        <v>10000000</v>
      </c>
    </row>
    <row r="197" spans="1:7" ht="53.25" customHeight="1" x14ac:dyDescent="0.25">
      <c r="A197" s="39" t="s">
        <v>414</v>
      </c>
      <c r="B197" s="163">
        <v>2870160240</v>
      </c>
      <c r="C197" s="163"/>
      <c r="D197" s="41">
        <v>800</v>
      </c>
      <c r="E197" s="5">
        <v>16368465</v>
      </c>
      <c r="F197" s="5"/>
      <c r="G197" s="5">
        <f>E197+F197</f>
        <v>16368465</v>
      </c>
    </row>
    <row r="198" spans="1:7" ht="26.25" customHeight="1" x14ac:dyDescent="0.25">
      <c r="A198" s="87" t="s">
        <v>669</v>
      </c>
      <c r="B198" s="163" t="s">
        <v>658</v>
      </c>
      <c r="C198" s="163"/>
      <c r="D198" s="41">
        <v>200</v>
      </c>
      <c r="E198" s="5">
        <v>7249282.6600000001</v>
      </c>
      <c r="F198" s="5"/>
      <c r="G198" s="5">
        <f>E198+F198</f>
        <v>7249282.6600000001</v>
      </c>
    </row>
    <row r="199" spans="1:7" ht="29.25" customHeight="1" x14ac:dyDescent="0.25">
      <c r="A199" s="39" t="s">
        <v>119</v>
      </c>
      <c r="B199" s="163">
        <v>2880000000</v>
      </c>
      <c r="C199" s="163"/>
      <c r="D199" s="41"/>
      <c r="E199" s="5">
        <f>E200</f>
        <v>350000</v>
      </c>
      <c r="F199" s="5">
        <f t="shared" ref="F199:G200" si="51">F200</f>
        <v>0</v>
      </c>
      <c r="G199" s="5">
        <f t="shared" si="51"/>
        <v>350000</v>
      </c>
    </row>
    <row r="200" spans="1:7" ht="20.25" customHeight="1" x14ac:dyDescent="0.25">
      <c r="A200" s="39" t="s">
        <v>333</v>
      </c>
      <c r="B200" s="163">
        <v>2880100000</v>
      </c>
      <c r="C200" s="163"/>
      <c r="D200" s="41"/>
      <c r="E200" s="5">
        <f>E201</f>
        <v>350000</v>
      </c>
      <c r="F200" s="5">
        <f t="shared" si="51"/>
        <v>0</v>
      </c>
      <c r="G200" s="5">
        <f t="shared" si="51"/>
        <v>350000</v>
      </c>
    </row>
    <row r="201" spans="1:7" ht="37.5" customHeight="1" x14ac:dyDescent="0.25">
      <c r="A201" s="39" t="s">
        <v>714</v>
      </c>
      <c r="B201" s="128" t="s">
        <v>715</v>
      </c>
      <c r="C201" s="128"/>
      <c r="D201" s="41">
        <v>500</v>
      </c>
      <c r="E201" s="5">
        <v>350000</v>
      </c>
      <c r="F201" s="5"/>
      <c r="G201" s="5">
        <f>E201+F201</f>
        <v>350000</v>
      </c>
    </row>
    <row r="202" spans="1:7" ht="25.5" x14ac:dyDescent="0.25">
      <c r="A202" s="39" t="s">
        <v>334</v>
      </c>
      <c r="B202" s="163">
        <v>2890000000</v>
      </c>
      <c r="C202" s="163"/>
      <c r="D202" s="41"/>
      <c r="E202" s="5">
        <f>E203</f>
        <v>100000</v>
      </c>
      <c r="F202" s="5">
        <f t="shared" ref="F202:G203" si="52">F203</f>
        <v>0</v>
      </c>
      <c r="G202" s="5">
        <f t="shared" si="52"/>
        <v>100000</v>
      </c>
    </row>
    <row r="203" spans="1:7" x14ac:dyDescent="0.25">
      <c r="A203" s="39" t="s">
        <v>135</v>
      </c>
      <c r="B203" s="163">
        <v>2890100000</v>
      </c>
      <c r="C203" s="163"/>
      <c r="D203" s="41"/>
      <c r="E203" s="5">
        <f>E204</f>
        <v>100000</v>
      </c>
      <c r="F203" s="5">
        <f t="shared" si="52"/>
        <v>0</v>
      </c>
      <c r="G203" s="5">
        <f t="shared" si="52"/>
        <v>100000</v>
      </c>
    </row>
    <row r="204" spans="1:7" ht="38.25" x14ac:dyDescent="0.25">
      <c r="A204" s="39" t="s">
        <v>721</v>
      </c>
      <c r="B204" s="163">
        <v>2890120600</v>
      </c>
      <c r="C204" s="163"/>
      <c r="D204" s="41">
        <v>200</v>
      </c>
      <c r="E204" s="5">
        <v>100000</v>
      </c>
      <c r="F204" s="5"/>
      <c r="G204" s="5">
        <f>E204+F204</f>
        <v>100000</v>
      </c>
    </row>
    <row r="205" spans="1:7" ht="51" x14ac:dyDescent="0.25">
      <c r="A205" s="39" t="s">
        <v>336</v>
      </c>
      <c r="B205" s="163" t="s">
        <v>337</v>
      </c>
      <c r="C205" s="163"/>
      <c r="D205" s="41"/>
      <c r="E205" s="5">
        <f>E206</f>
        <v>700000</v>
      </c>
      <c r="F205" s="5">
        <f t="shared" ref="F205:G206" si="53">F206</f>
        <v>0</v>
      </c>
      <c r="G205" s="5">
        <f t="shared" si="53"/>
        <v>700000</v>
      </c>
    </row>
    <row r="206" spans="1:7" ht="31.5" customHeight="1" x14ac:dyDescent="0.25">
      <c r="A206" s="39" t="s">
        <v>118</v>
      </c>
      <c r="B206" s="163" t="s">
        <v>338</v>
      </c>
      <c r="C206" s="163"/>
      <c r="D206" s="41"/>
      <c r="E206" s="5">
        <f>E207</f>
        <v>700000</v>
      </c>
      <c r="F206" s="5">
        <f t="shared" si="53"/>
        <v>0</v>
      </c>
      <c r="G206" s="5">
        <f t="shared" si="53"/>
        <v>700000</v>
      </c>
    </row>
    <row r="207" spans="1:7" ht="53.25" customHeight="1" x14ac:dyDescent="0.25">
      <c r="A207" s="39" t="s">
        <v>716</v>
      </c>
      <c r="B207" s="128" t="s">
        <v>717</v>
      </c>
      <c r="C207" s="128"/>
      <c r="D207" s="41">
        <v>500</v>
      </c>
      <c r="E207" s="5">
        <v>700000</v>
      </c>
      <c r="F207" s="5"/>
      <c r="G207" s="5">
        <f>E207+F207</f>
        <v>700000</v>
      </c>
    </row>
    <row r="208" spans="1:7" ht="31.5" customHeight="1" x14ac:dyDescent="0.25">
      <c r="A208" s="39" t="s">
        <v>450</v>
      </c>
      <c r="B208" s="164">
        <v>2900000000</v>
      </c>
      <c r="C208" s="164"/>
      <c r="D208" s="41"/>
      <c r="E208" s="85">
        <f>E209+E213</f>
        <v>3987153.07</v>
      </c>
      <c r="F208" s="85">
        <f t="shared" ref="F208:G208" si="54">F209+F213</f>
        <v>0</v>
      </c>
      <c r="G208" s="85">
        <f t="shared" si="54"/>
        <v>3987153.07</v>
      </c>
    </row>
    <row r="209" spans="1:7" ht="30.75" customHeight="1" x14ac:dyDescent="0.25">
      <c r="A209" s="39" t="s">
        <v>451</v>
      </c>
      <c r="B209" s="163">
        <v>2910000000</v>
      </c>
      <c r="C209" s="163"/>
      <c r="D209" s="41"/>
      <c r="E209" s="5">
        <f>E210</f>
        <v>987153.07</v>
      </c>
      <c r="F209" s="5">
        <f t="shared" ref="F209:G209" si="55">F210</f>
        <v>0</v>
      </c>
      <c r="G209" s="5">
        <f t="shared" si="55"/>
        <v>987153.07</v>
      </c>
    </row>
    <row r="210" spans="1:7" x14ac:dyDescent="0.25">
      <c r="A210" s="39" t="s">
        <v>407</v>
      </c>
      <c r="B210" s="163">
        <v>2910200000</v>
      </c>
      <c r="C210" s="163"/>
      <c r="D210" s="41"/>
      <c r="E210" s="5">
        <f>E211+E212</f>
        <v>987153.07</v>
      </c>
      <c r="F210" s="5">
        <f t="shared" ref="F210" si="56">F211+F212</f>
        <v>0</v>
      </c>
      <c r="G210" s="5">
        <f>E210+F210</f>
        <v>987153.07</v>
      </c>
    </row>
    <row r="211" spans="1:7" ht="38.25" x14ac:dyDescent="0.25">
      <c r="A211" s="39" t="s">
        <v>741</v>
      </c>
      <c r="B211" s="163">
        <v>2910220710</v>
      </c>
      <c r="C211" s="163"/>
      <c r="D211" s="41">
        <v>200</v>
      </c>
      <c r="E211" s="5">
        <v>300000</v>
      </c>
      <c r="F211" s="5"/>
      <c r="G211" s="5">
        <f>E211+F211</f>
        <v>300000</v>
      </c>
    </row>
    <row r="212" spans="1:7" ht="28.5" customHeight="1" x14ac:dyDescent="0.25">
      <c r="A212" s="90" t="s">
        <v>674</v>
      </c>
      <c r="B212" s="163" t="s">
        <v>582</v>
      </c>
      <c r="C212" s="163"/>
      <c r="D212" s="41">
        <v>200</v>
      </c>
      <c r="E212" s="5">
        <v>687153.07</v>
      </c>
      <c r="F212" s="5"/>
      <c r="G212" s="5">
        <f>E212+F212</f>
        <v>687153.07</v>
      </c>
    </row>
    <row r="213" spans="1:7" ht="15" customHeight="1" x14ac:dyDescent="0.25">
      <c r="A213" s="162" t="s">
        <v>509</v>
      </c>
      <c r="B213" s="163">
        <v>2920000000</v>
      </c>
      <c r="C213" s="163"/>
      <c r="D213" s="163"/>
      <c r="E213" s="158">
        <f>E215</f>
        <v>3000000</v>
      </c>
      <c r="F213" s="158">
        <f t="shared" ref="F213:G213" si="57">F215</f>
        <v>0</v>
      </c>
      <c r="G213" s="158">
        <f t="shared" si="57"/>
        <v>3000000</v>
      </c>
    </row>
    <row r="214" spans="1:7" ht="10.5" customHeight="1" x14ac:dyDescent="0.25">
      <c r="A214" s="162"/>
      <c r="B214" s="163"/>
      <c r="C214" s="163"/>
      <c r="D214" s="163"/>
      <c r="E214" s="159"/>
      <c r="F214" s="159"/>
      <c r="G214" s="159"/>
    </row>
    <row r="215" spans="1:7" ht="21.75" customHeight="1" x14ac:dyDescent="0.25">
      <c r="A215" s="39" t="s">
        <v>374</v>
      </c>
      <c r="B215" s="163">
        <v>2920200000</v>
      </c>
      <c r="C215" s="163"/>
      <c r="D215" s="41"/>
      <c r="E215" s="5">
        <f>E216+E217</f>
        <v>3000000</v>
      </c>
      <c r="F215" s="5">
        <f>F216+F217</f>
        <v>0</v>
      </c>
      <c r="G215" s="5">
        <f>G216+G217</f>
        <v>3000000</v>
      </c>
    </row>
    <row r="216" spans="1:7" ht="29.25" customHeight="1" x14ac:dyDescent="0.25">
      <c r="A216" s="39" t="s">
        <v>453</v>
      </c>
      <c r="B216" s="163">
        <v>2920220750</v>
      </c>
      <c r="C216" s="163"/>
      <c r="D216" s="41">
        <v>200</v>
      </c>
      <c r="E216" s="5">
        <v>2600000</v>
      </c>
      <c r="F216" s="5"/>
      <c r="G216" s="5">
        <f>E216+F216</f>
        <v>2600000</v>
      </c>
    </row>
    <row r="217" spans="1:7" ht="38.25" x14ac:dyDescent="0.25">
      <c r="A217" s="39" t="s">
        <v>454</v>
      </c>
      <c r="B217" s="163">
        <v>2920220760</v>
      </c>
      <c r="C217" s="163"/>
      <c r="D217" s="41">
        <v>200</v>
      </c>
      <c r="E217" s="5">
        <v>400000</v>
      </c>
      <c r="F217" s="5"/>
      <c r="G217" s="5">
        <f>E217+F217</f>
        <v>400000</v>
      </c>
    </row>
    <row r="218" spans="1:7" ht="30" customHeight="1" x14ac:dyDescent="0.25">
      <c r="A218" s="84" t="s">
        <v>390</v>
      </c>
      <c r="B218" s="164">
        <v>3100000000</v>
      </c>
      <c r="C218" s="164"/>
      <c r="D218" s="41"/>
      <c r="E218" s="85">
        <f>E219+E225</f>
        <v>2575000</v>
      </c>
      <c r="F218" s="85">
        <f t="shared" ref="F218:G218" si="58">F219+F225</f>
        <v>0</v>
      </c>
      <c r="G218" s="85">
        <f t="shared" si="58"/>
        <v>2575000</v>
      </c>
    </row>
    <row r="219" spans="1:7" ht="25.5" x14ac:dyDescent="0.25">
      <c r="A219" s="39" t="s">
        <v>340</v>
      </c>
      <c r="B219" s="163">
        <v>3110000000</v>
      </c>
      <c r="C219" s="163"/>
      <c r="D219" s="41"/>
      <c r="E219" s="5">
        <f>E220+E223</f>
        <v>1700000</v>
      </c>
      <c r="F219" s="5">
        <f t="shared" ref="F219:G219" si="59">F220+F223</f>
        <v>0</v>
      </c>
      <c r="G219" s="5">
        <f t="shared" si="59"/>
        <v>1700000</v>
      </c>
    </row>
    <row r="220" spans="1:7" ht="25.5" x14ac:dyDescent="0.25">
      <c r="A220" s="39" t="s">
        <v>341</v>
      </c>
      <c r="B220" s="163">
        <v>3110100000</v>
      </c>
      <c r="C220" s="163"/>
      <c r="D220" s="41"/>
      <c r="E220" s="5">
        <f>E221+E222</f>
        <v>500000</v>
      </c>
      <c r="F220" s="5">
        <f t="shared" ref="F220:G220" si="60">F221+F222</f>
        <v>0</v>
      </c>
      <c r="G220" s="5">
        <f t="shared" si="60"/>
        <v>500000</v>
      </c>
    </row>
    <row r="221" spans="1:7" ht="38.25" x14ac:dyDescent="0.25">
      <c r="A221" s="39" t="s">
        <v>342</v>
      </c>
      <c r="B221" s="163">
        <v>3110120800</v>
      </c>
      <c r="C221" s="163"/>
      <c r="D221" s="41">
        <v>200</v>
      </c>
      <c r="E221" s="5">
        <v>400000</v>
      </c>
      <c r="F221" s="5"/>
      <c r="G221" s="5">
        <f>E221+F221</f>
        <v>400000</v>
      </c>
    </row>
    <row r="222" spans="1:7" ht="28.5" customHeight="1" x14ac:dyDescent="0.25">
      <c r="A222" s="39" t="s">
        <v>343</v>
      </c>
      <c r="B222" s="163">
        <v>3110120810</v>
      </c>
      <c r="C222" s="163"/>
      <c r="D222" s="41">
        <v>200</v>
      </c>
      <c r="E222" s="5">
        <v>100000</v>
      </c>
      <c r="F222" s="5"/>
      <c r="G222" s="5">
        <f>E222+F222</f>
        <v>100000</v>
      </c>
    </row>
    <row r="223" spans="1:7" ht="26.25" x14ac:dyDescent="0.25">
      <c r="A223" s="87" t="s">
        <v>513</v>
      </c>
      <c r="B223" s="163">
        <v>3110200000</v>
      </c>
      <c r="C223" s="163"/>
      <c r="D223" s="41"/>
      <c r="E223" s="5">
        <f>E224</f>
        <v>1200000</v>
      </c>
      <c r="F223" s="5">
        <f t="shared" ref="F223:G223" si="61">F224</f>
        <v>0</v>
      </c>
      <c r="G223" s="5">
        <f t="shared" si="61"/>
        <v>1200000</v>
      </c>
    </row>
    <row r="224" spans="1:7" ht="39.75" customHeight="1" x14ac:dyDescent="0.25">
      <c r="A224" s="39" t="s">
        <v>344</v>
      </c>
      <c r="B224" s="163">
        <v>3110220820</v>
      </c>
      <c r="C224" s="163"/>
      <c r="D224" s="41">
        <v>200</v>
      </c>
      <c r="E224" s="86">
        <v>1200000</v>
      </c>
      <c r="F224" s="86"/>
      <c r="G224" s="86">
        <f>E224+F224</f>
        <v>1200000</v>
      </c>
    </row>
    <row r="225" spans="1:7" ht="25.5" customHeight="1" x14ac:dyDescent="0.25">
      <c r="A225" s="39" t="s">
        <v>375</v>
      </c>
      <c r="B225" s="163">
        <v>3120000000</v>
      </c>
      <c r="C225" s="163"/>
      <c r="D225" s="41"/>
      <c r="E225" s="5">
        <f>E226</f>
        <v>875000</v>
      </c>
      <c r="F225" s="5">
        <f t="shared" ref="F225:G225" si="62">F226</f>
        <v>0</v>
      </c>
      <c r="G225" s="5">
        <f t="shared" si="62"/>
        <v>875000</v>
      </c>
    </row>
    <row r="226" spans="1:7" ht="41.25" customHeight="1" x14ac:dyDescent="0.25">
      <c r="A226" s="39" t="s">
        <v>376</v>
      </c>
      <c r="B226" s="163">
        <v>3120100000</v>
      </c>
      <c r="C226" s="163"/>
      <c r="D226" s="41"/>
      <c r="E226" s="5">
        <f>E227+E228+E229</f>
        <v>875000</v>
      </c>
      <c r="F226" s="5">
        <f t="shared" ref="F226:G226" si="63">F227+F228+F229</f>
        <v>0</v>
      </c>
      <c r="G226" s="5">
        <f t="shared" si="63"/>
        <v>875000</v>
      </c>
    </row>
    <row r="227" spans="1:7" ht="42" customHeight="1" x14ac:dyDescent="0.25">
      <c r="A227" s="39" t="s">
        <v>377</v>
      </c>
      <c r="B227" s="163">
        <v>3120120850</v>
      </c>
      <c r="C227" s="163"/>
      <c r="D227" s="41">
        <v>200</v>
      </c>
      <c r="E227" s="5">
        <v>550000</v>
      </c>
      <c r="F227" s="5"/>
      <c r="G227" s="5">
        <f>E227+F227</f>
        <v>550000</v>
      </c>
    </row>
    <row r="228" spans="1:7" ht="40.5" customHeight="1" x14ac:dyDescent="0.25">
      <c r="A228" s="39" t="s">
        <v>378</v>
      </c>
      <c r="B228" s="163">
        <v>3120120860</v>
      </c>
      <c r="C228" s="163"/>
      <c r="D228" s="41">
        <v>200</v>
      </c>
      <c r="E228" s="5">
        <v>250000</v>
      </c>
      <c r="F228" s="5"/>
      <c r="G228" s="5">
        <f>E228+F228</f>
        <v>250000</v>
      </c>
    </row>
    <row r="229" spans="1:7" ht="39.75" customHeight="1" x14ac:dyDescent="0.25">
      <c r="A229" s="39" t="s">
        <v>379</v>
      </c>
      <c r="B229" s="163">
        <v>3120120870</v>
      </c>
      <c r="C229" s="163"/>
      <c r="D229" s="41">
        <v>200</v>
      </c>
      <c r="E229" s="5">
        <v>75000</v>
      </c>
      <c r="F229" s="5"/>
      <c r="G229" s="5">
        <f>E229+F229</f>
        <v>75000</v>
      </c>
    </row>
    <row r="230" spans="1:7" ht="28.5" customHeight="1" x14ac:dyDescent="0.25">
      <c r="A230" s="84" t="s">
        <v>345</v>
      </c>
      <c r="B230" s="164">
        <v>3200000000</v>
      </c>
      <c r="C230" s="164"/>
      <c r="D230" s="83"/>
      <c r="E230" s="85">
        <f>E231+E234</f>
        <v>50000</v>
      </c>
      <c r="F230" s="85">
        <f t="shared" ref="F230:G230" si="64">F231+F234</f>
        <v>0</v>
      </c>
      <c r="G230" s="85">
        <f t="shared" si="64"/>
        <v>50000</v>
      </c>
    </row>
    <row r="231" spans="1:7" ht="26.25" customHeight="1" x14ac:dyDescent="0.25">
      <c r="A231" s="39" t="s">
        <v>346</v>
      </c>
      <c r="B231" s="163">
        <v>3210000000</v>
      </c>
      <c r="C231" s="163"/>
      <c r="D231" s="41"/>
      <c r="E231" s="5">
        <f>E232</f>
        <v>40000</v>
      </c>
      <c r="F231" s="5">
        <f t="shared" ref="F231:G232" si="65">F232</f>
        <v>0</v>
      </c>
      <c r="G231" s="5">
        <f t="shared" si="65"/>
        <v>40000</v>
      </c>
    </row>
    <row r="232" spans="1:7" ht="21.75" customHeight="1" x14ac:dyDescent="0.25">
      <c r="A232" s="39" t="s">
        <v>347</v>
      </c>
      <c r="B232" s="163">
        <v>3210100000</v>
      </c>
      <c r="C232" s="163"/>
      <c r="D232" s="41"/>
      <c r="E232" s="5">
        <f>E233</f>
        <v>40000</v>
      </c>
      <c r="F232" s="5">
        <f t="shared" si="65"/>
        <v>0</v>
      </c>
      <c r="G232" s="5">
        <f t="shared" si="65"/>
        <v>40000</v>
      </c>
    </row>
    <row r="233" spans="1:7" ht="27.75" customHeight="1" x14ac:dyDescent="0.25">
      <c r="A233" s="39" t="s">
        <v>348</v>
      </c>
      <c r="B233" s="163">
        <v>3210100700</v>
      </c>
      <c r="C233" s="163"/>
      <c r="D233" s="41">
        <v>200</v>
      </c>
      <c r="E233" s="5">
        <v>40000</v>
      </c>
      <c r="F233" s="5"/>
      <c r="G233" s="5">
        <f>E233+F233</f>
        <v>40000</v>
      </c>
    </row>
    <row r="234" spans="1:7" ht="27.75" customHeight="1" x14ac:dyDescent="0.25">
      <c r="A234" s="39" t="s">
        <v>349</v>
      </c>
      <c r="B234" s="163">
        <v>3220000000</v>
      </c>
      <c r="C234" s="163"/>
      <c r="D234" s="41"/>
      <c r="E234" s="5">
        <f>E235</f>
        <v>10000</v>
      </c>
      <c r="F234" s="5">
        <f t="shared" ref="F234:G235" si="66">F235</f>
        <v>0</v>
      </c>
      <c r="G234" s="5">
        <f t="shared" si="66"/>
        <v>10000</v>
      </c>
    </row>
    <row r="235" spans="1:7" x14ac:dyDescent="0.25">
      <c r="A235" s="39" t="s">
        <v>350</v>
      </c>
      <c r="B235" s="163">
        <v>3210100000</v>
      </c>
      <c r="C235" s="163"/>
      <c r="D235" s="41"/>
      <c r="E235" s="5">
        <f>E236</f>
        <v>10000</v>
      </c>
      <c r="F235" s="5">
        <f t="shared" si="66"/>
        <v>0</v>
      </c>
      <c r="G235" s="5">
        <f t="shared" si="66"/>
        <v>10000</v>
      </c>
    </row>
    <row r="236" spans="1:7" ht="28.5" customHeight="1" x14ac:dyDescent="0.25">
      <c r="A236" s="39" t="s">
        <v>351</v>
      </c>
      <c r="B236" s="163">
        <v>3210100740</v>
      </c>
      <c r="C236" s="163"/>
      <c r="D236" s="41">
        <v>200</v>
      </c>
      <c r="E236" s="5">
        <v>10000</v>
      </c>
      <c r="F236" s="5"/>
      <c r="G236" s="5">
        <f>E236+F236</f>
        <v>10000</v>
      </c>
    </row>
    <row r="237" spans="1:7" x14ac:dyDescent="0.25">
      <c r="A237" s="84" t="s">
        <v>352</v>
      </c>
      <c r="B237" s="164">
        <v>3300000000</v>
      </c>
      <c r="C237" s="164"/>
      <c r="D237" s="83"/>
      <c r="E237" s="85">
        <f>E238+E242+E246+E252</f>
        <v>2483072.63</v>
      </c>
      <c r="F237" s="85">
        <f t="shared" ref="F237:G237" si="67">F238+F242+F246+F252</f>
        <v>0</v>
      </c>
      <c r="G237" s="85">
        <f t="shared" si="67"/>
        <v>2483072.63</v>
      </c>
    </row>
    <row r="238" spans="1:7" ht="25.5" x14ac:dyDescent="0.25">
      <c r="A238" s="39" t="s">
        <v>353</v>
      </c>
      <c r="B238" s="163">
        <v>3310000000</v>
      </c>
      <c r="C238" s="163"/>
      <c r="D238" s="41"/>
      <c r="E238" s="5">
        <f>E239</f>
        <v>1000000</v>
      </c>
      <c r="F238" s="5">
        <f t="shared" ref="F238:G238" si="68">F239</f>
        <v>0</v>
      </c>
      <c r="G238" s="5">
        <f t="shared" si="68"/>
        <v>1000000</v>
      </c>
    </row>
    <row r="239" spans="1:7" ht="26.25" customHeight="1" x14ac:dyDescent="0.25">
      <c r="A239" s="39" t="s">
        <v>354</v>
      </c>
      <c r="B239" s="163">
        <v>3310100000</v>
      </c>
      <c r="C239" s="163"/>
      <c r="D239" s="41"/>
      <c r="E239" s="5">
        <f>E240+E241</f>
        <v>1000000</v>
      </c>
      <c r="F239" s="5">
        <f t="shared" ref="F239:G239" si="69">F240+F241</f>
        <v>0</v>
      </c>
      <c r="G239" s="5">
        <f t="shared" si="69"/>
        <v>1000000</v>
      </c>
    </row>
    <row r="240" spans="1:7" ht="38.25" x14ac:dyDescent="0.25">
      <c r="A240" s="39" t="s">
        <v>355</v>
      </c>
      <c r="B240" s="163">
        <v>3310100810</v>
      </c>
      <c r="C240" s="163"/>
      <c r="D240" s="41">
        <v>200</v>
      </c>
      <c r="E240" s="5">
        <v>900000</v>
      </c>
      <c r="F240" s="5"/>
      <c r="G240" s="5">
        <f>E240+F240</f>
        <v>900000</v>
      </c>
    </row>
    <row r="241" spans="1:7" ht="38.25" x14ac:dyDescent="0.25">
      <c r="A241" s="39" t="s">
        <v>356</v>
      </c>
      <c r="B241" s="163">
        <v>3310100840</v>
      </c>
      <c r="C241" s="163"/>
      <c r="D241" s="41">
        <v>200</v>
      </c>
      <c r="E241" s="5">
        <v>100000</v>
      </c>
      <c r="F241" s="5"/>
      <c r="G241" s="5">
        <f>E241+F241</f>
        <v>100000</v>
      </c>
    </row>
    <row r="242" spans="1:7" ht="27" customHeight="1" x14ac:dyDescent="0.25">
      <c r="A242" s="39" t="s">
        <v>357</v>
      </c>
      <c r="B242" s="163">
        <v>3320000000</v>
      </c>
      <c r="C242" s="163"/>
      <c r="D242" s="41"/>
      <c r="E242" s="5">
        <f>E243</f>
        <v>400000</v>
      </c>
      <c r="F242" s="5">
        <f t="shared" ref="F242:G242" si="70">F243</f>
        <v>0</v>
      </c>
      <c r="G242" s="5">
        <f t="shared" si="70"/>
        <v>400000</v>
      </c>
    </row>
    <row r="243" spans="1:7" ht="54.75" customHeight="1" x14ac:dyDescent="0.25">
      <c r="A243" s="39" t="s">
        <v>358</v>
      </c>
      <c r="B243" s="163">
        <v>3320100000</v>
      </c>
      <c r="C243" s="163"/>
      <c r="D243" s="41"/>
      <c r="E243" s="5">
        <f>E244+E245</f>
        <v>400000</v>
      </c>
      <c r="F243" s="5">
        <f t="shared" ref="F243:G243" si="71">F244+F245</f>
        <v>0</v>
      </c>
      <c r="G243" s="5">
        <f t="shared" si="71"/>
        <v>400000</v>
      </c>
    </row>
    <row r="244" spans="1:7" ht="42" customHeight="1" x14ac:dyDescent="0.25">
      <c r="A244" s="39" t="s">
        <v>359</v>
      </c>
      <c r="B244" s="163">
        <v>3320100820</v>
      </c>
      <c r="C244" s="163"/>
      <c r="D244" s="41">
        <v>200</v>
      </c>
      <c r="E244" s="5">
        <v>50000</v>
      </c>
      <c r="F244" s="5"/>
      <c r="G244" s="5">
        <f>E244+F244</f>
        <v>50000</v>
      </c>
    </row>
    <row r="245" spans="1:7" ht="38.25" customHeight="1" x14ac:dyDescent="0.25">
      <c r="A245" s="39" t="s">
        <v>105</v>
      </c>
      <c r="B245" s="152">
        <v>3320100830</v>
      </c>
      <c r="C245" s="152"/>
      <c r="D245" s="41">
        <v>200</v>
      </c>
      <c r="E245" s="5">
        <v>350000</v>
      </c>
      <c r="F245" s="5"/>
      <c r="G245" s="5">
        <f>E245+F245</f>
        <v>350000</v>
      </c>
    </row>
    <row r="246" spans="1:7" ht="30.75" customHeight="1" x14ac:dyDescent="0.25">
      <c r="A246" s="39" t="s">
        <v>380</v>
      </c>
      <c r="B246" s="163">
        <v>3330000000</v>
      </c>
      <c r="C246" s="163"/>
      <c r="D246" s="41"/>
      <c r="E246" s="5">
        <f>E247</f>
        <v>774572.63</v>
      </c>
      <c r="F246" s="5">
        <f t="shared" ref="F246:G246" si="72">F247</f>
        <v>0</v>
      </c>
      <c r="G246" s="5">
        <f t="shared" si="72"/>
        <v>774572.63</v>
      </c>
    </row>
    <row r="247" spans="1:7" ht="30" customHeight="1" x14ac:dyDescent="0.25">
      <c r="A247" s="39" t="s">
        <v>381</v>
      </c>
      <c r="B247" s="163">
        <v>3330100000</v>
      </c>
      <c r="C247" s="163"/>
      <c r="D247" s="41"/>
      <c r="E247" s="5">
        <f>E248+E249+E250+E251</f>
        <v>774572.63</v>
      </c>
      <c r="F247" s="5">
        <f t="shared" ref="F247:G247" si="73">F248+F249+F250+F251</f>
        <v>0</v>
      </c>
      <c r="G247" s="5">
        <f t="shared" si="73"/>
        <v>774572.63</v>
      </c>
    </row>
    <row r="248" spans="1:7" ht="40.5" customHeight="1" x14ac:dyDescent="0.25">
      <c r="A248" s="39" t="s">
        <v>382</v>
      </c>
      <c r="B248" s="163">
        <v>3330100850</v>
      </c>
      <c r="C248" s="163"/>
      <c r="D248" s="41">
        <v>200</v>
      </c>
      <c r="E248" s="5">
        <v>130000</v>
      </c>
      <c r="F248" s="5"/>
      <c r="G248" s="5">
        <f>E248+F248</f>
        <v>130000</v>
      </c>
    </row>
    <row r="249" spans="1:7" ht="38.25" x14ac:dyDescent="0.25">
      <c r="A249" s="39" t="s">
        <v>408</v>
      </c>
      <c r="B249" s="163">
        <v>3330100850</v>
      </c>
      <c r="C249" s="163"/>
      <c r="D249" s="41">
        <v>600</v>
      </c>
      <c r="E249" s="5">
        <v>100000</v>
      </c>
      <c r="F249" s="5"/>
      <c r="G249" s="5">
        <f>E249+F249</f>
        <v>100000</v>
      </c>
    </row>
    <row r="250" spans="1:7" ht="55.5" customHeight="1" x14ac:dyDescent="0.25">
      <c r="A250" s="39" t="s">
        <v>392</v>
      </c>
      <c r="B250" s="163">
        <v>3330180360</v>
      </c>
      <c r="C250" s="163"/>
      <c r="D250" s="41">
        <v>100</v>
      </c>
      <c r="E250" s="5">
        <v>533400</v>
      </c>
      <c r="F250" s="5"/>
      <c r="G250" s="5">
        <f>E250+F250</f>
        <v>533400</v>
      </c>
    </row>
    <row r="251" spans="1:7" ht="38.25" x14ac:dyDescent="0.25">
      <c r="A251" s="39" t="s">
        <v>659</v>
      </c>
      <c r="B251" s="163">
        <v>3330180360</v>
      </c>
      <c r="C251" s="163"/>
      <c r="D251" s="41">
        <v>200</v>
      </c>
      <c r="E251" s="5">
        <v>11172.63</v>
      </c>
      <c r="F251" s="5"/>
      <c r="G251" s="5">
        <f>E251+F251</f>
        <v>11172.63</v>
      </c>
    </row>
    <row r="252" spans="1:7" ht="19.5" customHeight="1" x14ac:dyDescent="0.25">
      <c r="A252" s="14" t="s">
        <v>723</v>
      </c>
      <c r="B252" s="171" t="s">
        <v>724</v>
      </c>
      <c r="C252" s="172"/>
      <c r="D252" s="41"/>
      <c r="E252" s="5">
        <f>E253</f>
        <v>308500</v>
      </c>
      <c r="F252" s="5">
        <f t="shared" ref="F252:G252" si="74">F253</f>
        <v>0</v>
      </c>
      <c r="G252" s="5">
        <f t="shared" si="74"/>
        <v>308500</v>
      </c>
    </row>
    <row r="253" spans="1:7" ht="19.5" customHeight="1" x14ac:dyDescent="0.25">
      <c r="A253" s="14" t="s">
        <v>725</v>
      </c>
      <c r="B253" s="171" t="s">
        <v>726</v>
      </c>
      <c r="C253" s="172"/>
      <c r="D253" s="41"/>
      <c r="E253" s="5">
        <f>E254+E255+E256+E257</f>
        <v>308500</v>
      </c>
      <c r="F253" s="5">
        <f t="shared" ref="F253:G253" si="75">F254+F255+F256+F257</f>
        <v>0</v>
      </c>
      <c r="G253" s="5">
        <f t="shared" si="75"/>
        <v>308500</v>
      </c>
    </row>
    <row r="254" spans="1:7" ht="39.75" customHeight="1" x14ac:dyDescent="0.25">
      <c r="A254" s="87" t="s">
        <v>727</v>
      </c>
      <c r="B254" s="171" t="s">
        <v>728</v>
      </c>
      <c r="C254" s="172"/>
      <c r="D254" s="41">
        <v>200</v>
      </c>
      <c r="E254" s="5">
        <v>169000</v>
      </c>
      <c r="F254" s="5"/>
      <c r="G254" s="5">
        <f>E254+F254</f>
        <v>169000</v>
      </c>
    </row>
    <row r="255" spans="1:7" ht="39.75" customHeight="1" x14ac:dyDescent="0.25">
      <c r="A255" s="87" t="s">
        <v>731</v>
      </c>
      <c r="B255" s="171" t="s">
        <v>728</v>
      </c>
      <c r="C255" s="172"/>
      <c r="D255" s="41">
        <v>600</v>
      </c>
      <c r="E255" s="5">
        <v>70500</v>
      </c>
      <c r="F255" s="5"/>
      <c r="G255" s="5">
        <f>E255+F255</f>
        <v>70500</v>
      </c>
    </row>
    <row r="256" spans="1:7" ht="42.75" customHeight="1" x14ac:dyDescent="0.25">
      <c r="A256" s="87" t="s">
        <v>729</v>
      </c>
      <c r="B256" s="171" t="s">
        <v>730</v>
      </c>
      <c r="C256" s="172"/>
      <c r="D256" s="41">
        <v>200</v>
      </c>
      <c r="E256" s="5">
        <v>42500</v>
      </c>
      <c r="F256" s="5"/>
      <c r="G256" s="5">
        <f>E256+F256</f>
        <v>42500</v>
      </c>
    </row>
    <row r="257" spans="1:7" ht="42.75" customHeight="1" x14ac:dyDescent="0.25">
      <c r="A257" s="87" t="s">
        <v>732</v>
      </c>
      <c r="B257" s="171" t="s">
        <v>730</v>
      </c>
      <c r="C257" s="172"/>
      <c r="D257" s="41">
        <v>600</v>
      </c>
      <c r="E257" s="5">
        <v>26500</v>
      </c>
      <c r="F257" s="5"/>
      <c r="G257" s="5">
        <f>E257+F257</f>
        <v>26500</v>
      </c>
    </row>
    <row r="258" spans="1:7" ht="27.75" customHeight="1" x14ac:dyDescent="0.25">
      <c r="A258" s="84" t="s">
        <v>480</v>
      </c>
      <c r="B258" s="164">
        <v>4000000000</v>
      </c>
      <c r="C258" s="164"/>
      <c r="D258" s="41"/>
      <c r="E258" s="85">
        <f>E259+E262+E275+E291+E296</f>
        <v>58479008.999999993</v>
      </c>
      <c r="F258" s="85">
        <f>F259+F262+F275+F291+F296</f>
        <v>975455.91</v>
      </c>
      <c r="G258" s="85">
        <f>G259+G262+G275+G291+G296</f>
        <v>59454464.909999996</v>
      </c>
    </row>
    <row r="259" spans="1:7" ht="26.25" customHeight="1" x14ac:dyDescent="0.25">
      <c r="A259" s="84" t="s">
        <v>12</v>
      </c>
      <c r="B259" s="164">
        <v>4090000000</v>
      </c>
      <c r="C259" s="164"/>
      <c r="D259" s="41"/>
      <c r="E259" s="85">
        <f>E260+E261</f>
        <v>934317</v>
      </c>
      <c r="F259" s="85">
        <f t="shared" ref="F259:G259" si="76">F260+F261</f>
        <v>0</v>
      </c>
      <c r="G259" s="85">
        <f t="shared" si="76"/>
        <v>934317</v>
      </c>
    </row>
    <row r="260" spans="1:7" ht="51.75" customHeight="1" x14ac:dyDescent="0.25">
      <c r="A260" s="39" t="s">
        <v>455</v>
      </c>
      <c r="B260" s="163">
        <v>4090000270</v>
      </c>
      <c r="C260" s="163"/>
      <c r="D260" s="41">
        <v>100</v>
      </c>
      <c r="E260" s="5">
        <v>764159</v>
      </c>
      <c r="F260" s="5"/>
      <c r="G260" s="5">
        <f>E260+F260</f>
        <v>764159</v>
      </c>
    </row>
    <row r="261" spans="1:7" ht="25.5" x14ac:dyDescent="0.25">
      <c r="A261" s="39" t="s">
        <v>456</v>
      </c>
      <c r="B261" s="163">
        <v>4090000270</v>
      </c>
      <c r="C261" s="163"/>
      <c r="D261" s="41">
        <v>200</v>
      </c>
      <c r="E261" s="5">
        <v>170158</v>
      </c>
      <c r="F261" s="5"/>
      <c r="G261" s="5">
        <f>E261+F261</f>
        <v>170158</v>
      </c>
    </row>
    <row r="262" spans="1:7" ht="27" customHeight="1" x14ac:dyDescent="0.25">
      <c r="A262" s="84" t="s">
        <v>457</v>
      </c>
      <c r="B262" s="164">
        <v>4100000000</v>
      </c>
      <c r="C262" s="164"/>
      <c r="D262" s="41"/>
      <c r="E262" s="85">
        <f>E263+E267+E268+E269+E264+E265+E266+E270+E271+E272+E273+E274</f>
        <v>32246335.800000001</v>
      </c>
      <c r="F262" s="85">
        <f>F263+F267+F268+F269+F264+F265+F266+F270+F271+F272+F273+F274</f>
        <v>81100</v>
      </c>
      <c r="G262" s="85">
        <f>G263+G267+G268+G269+G264+G265+G266+G270+G271+G272+G273+G274</f>
        <v>32327435.800000001</v>
      </c>
    </row>
    <row r="263" spans="1:7" ht="54.75" customHeight="1" x14ac:dyDescent="0.25">
      <c r="A263" s="39" t="s">
        <v>90</v>
      </c>
      <c r="B263" s="163">
        <v>4190000250</v>
      </c>
      <c r="C263" s="163"/>
      <c r="D263" s="41">
        <v>100</v>
      </c>
      <c r="E263" s="5">
        <v>1706906</v>
      </c>
      <c r="F263" s="5"/>
      <c r="G263" s="5">
        <f t="shared" ref="G263:G274" si="77">E263+F263</f>
        <v>1706906</v>
      </c>
    </row>
    <row r="264" spans="1:7" ht="54.75" customHeight="1" x14ac:dyDescent="0.25">
      <c r="A264" s="39" t="s">
        <v>461</v>
      </c>
      <c r="B264" s="163">
        <v>4190000260</v>
      </c>
      <c r="C264" s="163"/>
      <c r="D264" s="41">
        <v>100</v>
      </c>
      <c r="E264" s="5">
        <v>2538397</v>
      </c>
      <c r="F264" s="5"/>
      <c r="G264" s="5">
        <f>E264+F264</f>
        <v>2538397</v>
      </c>
    </row>
    <row r="265" spans="1:7" ht="32.25" customHeight="1" x14ac:dyDescent="0.25">
      <c r="A265" s="39" t="s">
        <v>462</v>
      </c>
      <c r="B265" s="163">
        <v>4190000260</v>
      </c>
      <c r="C265" s="163"/>
      <c r="D265" s="41">
        <v>200</v>
      </c>
      <c r="E265" s="5">
        <v>174565</v>
      </c>
      <c r="F265" s="5"/>
      <c r="G265" s="5">
        <f>E265+F265</f>
        <v>174565</v>
      </c>
    </row>
    <row r="266" spans="1:7" ht="30" customHeight="1" x14ac:dyDescent="0.25">
      <c r="A266" s="39" t="s">
        <v>463</v>
      </c>
      <c r="B266" s="163">
        <v>4190000260</v>
      </c>
      <c r="C266" s="163"/>
      <c r="D266" s="41">
        <v>800</v>
      </c>
      <c r="E266" s="5">
        <v>3000</v>
      </c>
      <c r="F266" s="5"/>
      <c r="G266" s="5">
        <f>E266+F266</f>
        <v>3000</v>
      </c>
    </row>
    <row r="267" spans="1:7" ht="51.75" customHeight="1" x14ac:dyDescent="0.25">
      <c r="A267" s="39" t="s">
        <v>458</v>
      </c>
      <c r="B267" s="163">
        <v>4190000280</v>
      </c>
      <c r="C267" s="163"/>
      <c r="D267" s="41">
        <v>100</v>
      </c>
      <c r="E267" s="5">
        <v>19744451</v>
      </c>
      <c r="F267" s="5">
        <v>81100</v>
      </c>
      <c r="G267" s="5">
        <f t="shared" si="77"/>
        <v>19825551</v>
      </c>
    </row>
    <row r="268" spans="1:7" ht="28.5" customHeight="1" x14ac:dyDescent="0.25">
      <c r="A268" s="39" t="s">
        <v>459</v>
      </c>
      <c r="B268" s="163">
        <v>4190000280</v>
      </c>
      <c r="C268" s="163"/>
      <c r="D268" s="41">
        <v>200</v>
      </c>
      <c r="E268" s="5">
        <v>849115.8</v>
      </c>
      <c r="F268" s="5"/>
      <c r="G268" s="5">
        <f t="shared" si="77"/>
        <v>849115.8</v>
      </c>
    </row>
    <row r="269" spans="1:7" ht="28.5" customHeight="1" x14ac:dyDescent="0.25">
      <c r="A269" s="39" t="s">
        <v>460</v>
      </c>
      <c r="B269" s="163">
        <v>4190000280</v>
      </c>
      <c r="C269" s="163"/>
      <c r="D269" s="41">
        <v>800</v>
      </c>
      <c r="E269" s="5">
        <v>5900</v>
      </c>
      <c r="F269" s="5"/>
      <c r="G269" s="5">
        <f t="shared" si="77"/>
        <v>5900</v>
      </c>
    </row>
    <row r="270" spans="1:7" ht="54" customHeight="1" x14ac:dyDescent="0.25">
      <c r="A270" s="39" t="s">
        <v>464</v>
      </c>
      <c r="B270" s="163">
        <v>4190000290</v>
      </c>
      <c r="C270" s="163"/>
      <c r="D270" s="41">
        <v>100</v>
      </c>
      <c r="E270" s="5">
        <v>4986811</v>
      </c>
      <c r="F270" s="5"/>
      <c r="G270" s="5">
        <f t="shared" si="77"/>
        <v>4986811</v>
      </c>
    </row>
    <row r="271" spans="1:7" ht="42.75" customHeight="1" x14ac:dyDescent="0.25">
      <c r="A271" s="39" t="s">
        <v>465</v>
      </c>
      <c r="B271" s="163">
        <v>4190000290</v>
      </c>
      <c r="C271" s="163"/>
      <c r="D271" s="41">
        <v>200</v>
      </c>
      <c r="E271" s="5">
        <v>233347</v>
      </c>
      <c r="F271" s="5"/>
      <c r="G271" s="5">
        <f t="shared" si="77"/>
        <v>233347</v>
      </c>
    </row>
    <row r="272" spans="1:7" ht="26.25" customHeight="1" x14ac:dyDescent="0.25">
      <c r="A272" s="39" t="s">
        <v>466</v>
      </c>
      <c r="B272" s="163">
        <v>4190000290</v>
      </c>
      <c r="C272" s="163"/>
      <c r="D272" s="41">
        <v>800</v>
      </c>
      <c r="E272" s="5">
        <v>2000</v>
      </c>
      <c r="F272" s="5"/>
      <c r="G272" s="5">
        <f t="shared" si="77"/>
        <v>2000</v>
      </c>
    </row>
    <row r="273" spans="1:7" ht="56.25" customHeight="1" x14ac:dyDescent="0.25">
      <c r="A273" s="39" t="s">
        <v>467</v>
      </c>
      <c r="B273" s="163">
        <v>4190000370</v>
      </c>
      <c r="C273" s="163"/>
      <c r="D273" s="41">
        <v>100</v>
      </c>
      <c r="E273" s="5">
        <v>1927671.12</v>
      </c>
      <c r="F273" s="5"/>
      <c r="G273" s="5">
        <f t="shared" si="77"/>
        <v>1927671.12</v>
      </c>
    </row>
    <row r="274" spans="1:7" ht="40.5" customHeight="1" x14ac:dyDescent="0.25">
      <c r="A274" s="39" t="s">
        <v>468</v>
      </c>
      <c r="B274" s="163">
        <v>4190000370</v>
      </c>
      <c r="C274" s="163"/>
      <c r="D274" s="41">
        <v>200</v>
      </c>
      <c r="E274" s="5">
        <v>74171.88</v>
      </c>
      <c r="F274" s="5"/>
      <c r="G274" s="5">
        <f t="shared" si="77"/>
        <v>74171.88</v>
      </c>
    </row>
    <row r="275" spans="1:7" ht="24" customHeight="1" x14ac:dyDescent="0.25">
      <c r="A275" s="84" t="s">
        <v>481</v>
      </c>
      <c r="B275" s="164">
        <v>4290000000</v>
      </c>
      <c r="C275" s="164"/>
      <c r="D275" s="41"/>
      <c r="E275" s="85">
        <f>E285+E286+E287+E288+E276+E277+E278+E280+E281+E289+E290+E282+E283+E284+E279</f>
        <v>24739868.420000002</v>
      </c>
      <c r="F275" s="85">
        <f t="shared" ref="F275:G275" si="78">F285+F286+F287+F288+F276+F277+F278+F280+F281+F289+F290+F282+F283+F284+F279</f>
        <v>893400</v>
      </c>
      <c r="G275" s="85">
        <f t="shared" si="78"/>
        <v>25633268.420000002</v>
      </c>
    </row>
    <row r="276" spans="1:7" ht="65.25" customHeight="1" x14ac:dyDescent="0.25">
      <c r="A276" s="39" t="s">
        <v>471</v>
      </c>
      <c r="B276" s="163">
        <v>4290000300</v>
      </c>
      <c r="C276" s="163"/>
      <c r="D276" s="41">
        <v>100</v>
      </c>
      <c r="E276" s="5">
        <v>4126876</v>
      </c>
      <c r="F276" s="5"/>
      <c r="G276" s="5">
        <f t="shared" ref="G276:G290" si="79">E276+F276</f>
        <v>4126876</v>
      </c>
    </row>
    <row r="277" spans="1:7" ht="42" customHeight="1" x14ac:dyDescent="0.25">
      <c r="A277" s="39" t="s">
        <v>472</v>
      </c>
      <c r="B277" s="163">
        <v>4290000300</v>
      </c>
      <c r="C277" s="163"/>
      <c r="D277" s="41">
        <v>200</v>
      </c>
      <c r="E277" s="86">
        <v>2924000</v>
      </c>
      <c r="F277" s="86"/>
      <c r="G277" s="5">
        <f t="shared" si="79"/>
        <v>2924000</v>
      </c>
    </row>
    <row r="278" spans="1:7" ht="42" customHeight="1" x14ac:dyDescent="0.25">
      <c r="A278" s="39" t="s">
        <v>473</v>
      </c>
      <c r="B278" s="163">
        <v>4290000300</v>
      </c>
      <c r="C278" s="163"/>
      <c r="D278" s="41">
        <v>800</v>
      </c>
      <c r="E278" s="5">
        <v>8046</v>
      </c>
      <c r="F278" s="5"/>
      <c r="G278" s="5">
        <f t="shared" si="79"/>
        <v>8046</v>
      </c>
    </row>
    <row r="279" spans="1:7" ht="68.25" customHeight="1" x14ac:dyDescent="0.25">
      <c r="A279" s="81" t="s">
        <v>808</v>
      </c>
      <c r="B279" s="169">
        <v>4290000990</v>
      </c>
      <c r="C279" s="170"/>
      <c r="D279" s="41">
        <v>200</v>
      </c>
      <c r="E279" s="5"/>
      <c r="F279" s="5">
        <v>90000</v>
      </c>
      <c r="G279" s="5">
        <f>E279+F279</f>
        <v>90000</v>
      </c>
    </row>
    <row r="280" spans="1:7" ht="53.25" customHeight="1" x14ac:dyDescent="0.25">
      <c r="A280" s="39" t="s">
        <v>290</v>
      </c>
      <c r="B280" s="163">
        <v>4290002181</v>
      </c>
      <c r="C280" s="163"/>
      <c r="D280" s="41">
        <v>100</v>
      </c>
      <c r="E280" s="5">
        <v>1564720</v>
      </c>
      <c r="F280" s="5"/>
      <c r="G280" s="5">
        <f t="shared" si="79"/>
        <v>1564720</v>
      </c>
    </row>
    <row r="281" spans="1:7" ht="54" customHeight="1" x14ac:dyDescent="0.25">
      <c r="A281" s="39" t="s">
        <v>291</v>
      </c>
      <c r="B281" s="163">
        <v>4290002182</v>
      </c>
      <c r="C281" s="163"/>
      <c r="D281" s="41">
        <v>100</v>
      </c>
      <c r="E281" s="5">
        <v>598895</v>
      </c>
      <c r="F281" s="5"/>
      <c r="G281" s="5">
        <f t="shared" si="79"/>
        <v>598895</v>
      </c>
    </row>
    <row r="282" spans="1:7" ht="27.75" customHeight="1" x14ac:dyDescent="0.25">
      <c r="A282" s="39" t="s">
        <v>91</v>
      </c>
      <c r="B282" s="163">
        <v>4290007010</v>
      </c>
      <c r="C282" s="163"/>
      <c r="D282" s="41">
        <v>300</v>
      </c>
      <c r="E282" s="5">
        <v>1792320</v>
      </c>
      <c r="F282" s="5"/>
      <c r="G282" s="5">
        <f t="shared" si="79"/>
        <v>1792320</v>
      </c>
    </row>
    <row r="283" spans="1:7" ht="54" customHeight="1" x14ac:dyDescent="0.25">
      <c r="A283" s="81" t="s">
        <v>710</v>
      </c>
      <c r="B283" s="152">
        <v>4290008100</v>
      </c>
      <c r="C283" s="152"/>
      <c r="D283" s="41">
        <v>500</v>
      </c>
      <c r="E283" s="5">
        <v>966300</v>
      </c>
      <c r="F283" s="5"/>
      <c r="G283" s="5">
        <f t="shared" si="79"/>
        <v>966300</v>
      </c>
    </row>
    <row r="284" spans="1:7" ht="38.25" customHeight="1" x14ac:dyDescent="0.25">
      <c r="A284" s="81" t="s">
        <v>806</v>
      </c>
      <c r="B284" s="169">
        <v>4290008150</v>
      </c>
      <c r="C284" s="170"/>
      <c r="D284" s="41">
        <v>500</v>
      </c>
      <c r="E284" s="5"/>
      <c r="F284" s="5">
        <v>803400</v>
      </c>
      <c r="G284" s="5">
        <f>E284+F284</f>
        <v>803400</v>
      </c>
    </row>
    <row r="285" spans="1:7" ht="27.75" customHeight="1" x14ac:dyDescent="0.25">
      <c r="A285" s="39" t="s">
        <v>482</v>
      </c>
      <c r="B285" s="163">
        <v>4290020090</v>
      </c>
      <c r="C285" s="163"/>
      <c r="D285" s="41">
        <v>800</v>
      </c>
      <c r="E285" s="5">
        <v>5459347.9199999999</v>
      </c>
      <c r="F285" s="5"/>
      <c r="G285" s="5">
        <f t="shared" si="79"/>
        <v>5459347.9199999999</v>
      </c>
    </row>
    <row r="286" spans="1:7" ht="27.75" customHeight="1" x14ac:dyDescent="0.25">
      <c r="A286" s="39" t="s">
        <v>469</v>
      </c>
      <c r="B286" s="163">
        <v>4290020120</v>
      </c>
      <c r="C286" s="163"/>
      <c r="D286" s="41">
        <v>800</v>
      </c>
      <c r="E286" s="5">
        <v>50000</v>
      </c>
      <c r="F286" s="5"/>
      <c r="G286" s="5">
        <f t="shared" si="79"/>
        <v>50000</v>
      </c>
    </row>
    <row r="287" spans="1:7" ht="40.5" customHeight="1" x14ac:dyDescent="0.25">
      <c r="A287" s="39" t="s">
        <v>470</v>
      </c>
      <c r="B287" s="163">
        <v>4290020140</v>
      </c>
      <c r="C287" s="163"/>
      <c r="D287" s="41">
        <v>200</v>
      </c>
      <c r="E287" s="5">
        <v>290500</v>
      </c>
      <c r="F287" s="5"/>
      <c r="G287" s="5">
        <f t="shared" si="79"/>
        <v>290500</v>
      </c>
    </row>
    <row r="288" spans="1:7" ht="43.5" customHeight="1" x14ac:dyDescent="0.25">
      <c r="A288" s="39" t="s">
        <v>585</v>
      </c>
      <c r="B288" s="163">
        <v>4290020150</v>
      </c>
      <c r="C288" s="163"/>
      <c r="D288" s="41">
        <v>200</v>
      </c>
      <c r="E288" s="5">
        <v>320000</v>
      </c>
      <c r="F288" s="5"/>
      <c r="G288" s="5">
        <f t="shared" si="79"/>
        <v>320000</v>
      </c>
    </row>
    <row r="289" spans="1:7" ht="32.25" customHeight="1" x14ac:dyDescent="0.25">
      <c r="A289" s="81" t="s">
        <v>111</v>
      </c>
      <c r="B289" s="152">
        <v>4290020180</v>
      </c>
      <c r="C289" s="152"/>
      <c r="D289" s="18">
        <v>200</v>
      </c>
      <c r="E289" s="15">
        <v>400000</v>
      </c>
      <c r="F289" s="15"/>
      <c r="G289" s="5">
        <f t="shared" si="79"/>
        <v>400000</v>
      </c>
    </row>
    <row r="290" spans="1:7" ht="43.5" customHeight="1" x14ac:dyDescent="0.25">
      <c r="A290" s="81" t="s">
        <v>483</v>
      </c>
      <c r="B290" s="152">
        <v>4290090080</v>
      </c>
      <c r="C290" s="152"/>
      <c r="D290" s="18">
        <v>800</v>
      </c>
      <c r="E290" s="15">
        <v>6238863.5</v>
      </c>
      <c r="F290" s="15"/>
      <c r="G290" s="5">
        <f t="shared" si="79"/>
        <v>6238863.5</v>
      </c>
    </row>
    <row r="291" spans="1:7" ht="30.75" customHeight="1" x14ac:dyDescent="0.25">
      <c r="A291" s="84" t="s">
        <v>14</v>
      </c>
      <c r="B291" s="164">
        <v>4300000000</v>
      </c>
      <c r="C291" s="164"/>
      <c r="D291" s="41"/>
      <c r="E291" s="85">
        <f>E292</f>
        <v>558255.80000000005</v>
      </c>
      <c r="F291" s="85">
        <f t="shared" ref="F291:G291" si="80">F292</f>
        <v>0</v>
      </c>
      <c r="G291" s="85">
        <f t="shared" si="80"/>
        <v>558255.80000000005</v>
      </c>
    </row>
    <row r="292" spans="1:7" ht="21.75" customHeight="1" x14ac:dyDescent="0.25">
      <c r="A292" s="39" t="s">
        <v>13</v>
      </c>
      <c r="B292" s="163">
        <v>4390000000</v>
      </c>
      <c r="C292" s="163"/>
      <c r="D292" s="41"/>
      <c r="E292" s="5">
        <f>E293+E294+E295</f>
        <v>558255.80000000005</v>
      </c>
      <c r="F292" s="5">
        <f>F293+F294+F295</f>
        <v>0</v>
      </c>
      <c r="G292" s="5">
        <f t="shared" ref="G292" si="81">G293+G294+G295</f>
        <v>558255.80000000005</v>
      </c>
    </row>
    <row r="293" spans="1:7" ht="42.75" customHeight="1" x14ac:dyDescent="0.25">
      <c r="A293" s="39" t="s">
        <v>106</v>
      </c>
      <c r="B293" s="163">
        <v>4390080350</v>
      </c>
      <c r="C293" s="163"/>
      <c r="D293" s="41">
        <v>200</v>
      </c>
      <c r="E293" s="5">
        <v>6118.8</v>
      </c>
      <c r="F293" s="5"/>
      <c r="G293" s="5">
        <f>E293+F293</f>
        <v>6118.8</v>
      </c>
    </row>
    <row r="294" spans="1:7" ht="54" customHeight="1" x14ac:dyDescent="0.25">
      <c r="A294" s="39" t="s">
        <v>415</v>
      </c>
      <c r="B294" s="163">
        <v>4390080370</v>
      </c>
      <c r="C294" s="163"/>
      <c r="D294" s="41">
        <v>200</v>
      </c>
      <c r="E294" s="5">
        <v>324000</v>
      </c>
      <c r="F294" s="5"/>
      <c r="G294" s="5">
        <f>E294+F294</f>
        <v>324000</v>
      </c>
    </row>
    <row r="295" spans="1:7" ht="78.75" customHeight="1" x14ac:dyDescent="0.25">
      <c r="A295" s="39" t="s">
        <v>671</v>
      </c>
      <c r="B295" s="163">
        <v>4390082400</v>
      </c>
      <c r="C295" s="163"/>
      <c r="D295" s="41">
        <v>200</v>
      </c>
      <c r="E295" s="5">
        <v>228137</v>
      </c>
      <c r="F295" s="5"/>
      <c r="G295" s="5">
        <f>E295+F295</f>
        <v>228137</v>
      </c>
    </row>
    <row r="296" spans="1:7" ht="38.25" customHeight="1" x14ac:dyDescent="0.25">
      <c r="A296" s="80" t="s">
        <v>422</v>
      </c>
      <c r="B296" s="164">
        <v>4400000000</v>
      </c>
      <c r="C296" s="164"/>
      <c r="D296" s="41"/>
      <c r="E296" s="85">
        <f>E297</f>
        <v>231.98</v>
      </c>
      <c r="F296" s="85">
        <f t="shared" ref="F296:G297" si="82">F297</f>
        <v>955.91</v>
      </c>
      <c r="G296" s="85">
        <f t="shared" si="82"/>
        <v>1187.8899999999999</v>
      </c>
    </row>
    <row r="297" spans="1:7" x14ac:dyDescent="0.25">
      <c r="A297" s="39" t="s">
        <v>13</v>
      </c>
      <c r="B297" s="163">
        <v>4490000000</v>
      </c>
      <c r="C297" s="163"/>
      <c r="D297" s="41"/>
      <c r="E297" s="5">
        <f>E298</f>
        <v>231.98</v>
      </c>
      <c r="F297" s="5">
        <f t="shared" si="82"/>
        <v>955.91</v>
      </c>
      <c r="G297" s="5">
        <f t="shared" si="82"/>
        <v>1187.8899999999999</v>
      </c>
    </row>
    <row r="298" spans="1:7" ht="40.5" customHeight="1" x14ac:dyDescent="0.25">
      <c r="A298" s="39" t="s">
        <v>508</v>
      </c>
      <c r="B298" s="163">
        <v>4490051200</v>
      </c>
      <c r="C298" s="163"/>
      <c r="D298" s="41">
        <v>200</v>
      </c>
      <c r="E298" s="86">
        <v>231.98</v>
      </c>
      <c r="F298" s="86">
        <v>955.91</v>
      </c>
      <c r="G298" s="86">
        <f>E298+F298</f>
        <v>1187.8899999999999</v>
      </c>
    </row>
    <row r="299" spans="1:7" ht="21.75" customHeight="1" x14ac:dyDescent="0.25">
      <c r="A299" s="84" t="s">
        <v>15</v>
      </c>
      <c r="B299" s="163"/>
      <c r="C299" s="163"/>
      <c r="D299" s="41"/>
      <c r="E299" s="85">
        <f>E20+E111+E137+E142+E148+E156+E164+E179+E208+E218+E230+E237+E258</f>
        <v>324763154.99999994</v>
      </c>
      <c r="F299" s="85">
        <f>F20+F111+F137+F142+F148+F156+F164+F179+F208+F218+F230+F237+F258</f>
        <v>9983589.6600000001</v>
      </c>
      <c r="G299" s="85">
        <f>G20+G111+G137+G142+G148+G156+G164+G179+G208+G218+G230+G237+G258</f>
        <v>334746744.65999997</v>
      </c>
    </row>
  </sheetData>
  <mergeCells count="315">
    <mergeCell ref="E8:G8"/>
    <mergeCell ref="C9:D9"/>
    <mergeCell ref="E9:G9"/>
    <mergeCell ref="C10:G10"/>
    <mergeCell ref="C6:G6"/>
    <mergeCell ref="C7:G7"/>
    <mergeCell ref="C8:D8"/>
    <mergeCell ref="F18:F19"/>
    <mergeCell ref="G18:G19"/>
    <mergeCell ref="F40:F41"/>
    <mergeCell ref="G40:G41"/>
    <mergeCell ref="F213:F214"/>
    <mergeCell ref="G213:G214"/>
    <mergeCell ref="A1:G1"/>
    <mergeCell ref="A2:G2"/>
    <mergeCell ref="C3:G3"/>
    <mergeCell ref="C4:G4"/>
    <mergeCell ref="A5:G5"/>
    <mergeCell ref="B27:C27"/>
    <mergeCell ref="B205:C205"/>
    <mergeCell ref="B206:C206"/>
    <mergeCell ref="B203:C203"/>
    <mergeCell ref="B204:C204"/>
    <mergeCell ref="B200:C200"/>
    <mergeCell ref="B194:C194"/>
    <mergeCell ref="B197:C197"/>
    <mergeCell ref="B193:C193"/>
    <mergeCell ref="B191:C191"/>
    <mergeCell ref="B196:C196"/>
    <mergeCell ref="B172:C172"/>
    <mergeCell ref="B189:C189"/>
    <mergeCell ref="B190:C190"/>
    <mergeCell ref="B186:C186"/>
    <mergeCell ref="B252:C252"/>
    <mergeCell ref="B253:C253"/>
    <mergeCell ref="B254:C254"/>
    <mergeCell ref="B256:C256"/>
    <mergeCell ref="B255:C255"/>
    <mergeCell ref="B257:C257"/>
    <mergeCell ref="B34:C34"/>
    <mergeCell ref="B35:C35"/>
    <mergeCell ref="B28:C28"/>
    <mergeCell ref="B29:C29"/>
    <mergeCell ref="B30:C30"/>
    <mergeCell ref="B75:C75"/>
    <mergeCell ref="B76:C76"/>
    <mergeCell ref="B198:C198"/>
    <mergeCell ref="B251:C251"/>
    <mergeCell ref="B249:C249"/>
    <mergeCell ref="B250:C250"/>
    <mergeCell ref="B247:C247"/>
    <mergeCell ref="B248:C248"/>
    <mergeCell ref="B245:C245"/>
    <mergeCell ref="B246:C246"/>
    <mergeCell ref="B243:C243"/>
    <mergeCell ref="B244:C244"/>
    <mergeCell ref="B31:C31"/>
    <mergeCell ref="B288:C288"/>
    <mergeCell ref="B286:C286"/>
    <mergeCell ref="B287:C287"/>
    <mergeCell ref="B275:C275"/>
    <mergeCell ref="B285:C285"/>
    <mergeCell ref="B273:C273"/>
    <mergeCell ref="B274:C274"/>
    <mergeCell ref="B271:C271"/>
    <mergeCell ref="B272:C272"/>
    <mergeCell ref="B284:C284"/>
    <mergeCell ref="B279:C279"/>
    <mergeCell ref="B264:C264"/>
    <mergeCell ref="B265:C265"/>
    <mergeCell ref="B268:C268"/>
    <mergeCell ref="B269:C269"/>
    <mergeCell ref="B263:C263"/>
    <mergeCell ref="B267:C267"/>
    <mergeCell ref="B260:C260"/>
    <mergeCell ref="B262:C262"/>
    <mergeCell ref="B261:C261"/>
    <mergeCell ref="B258:C258"/>
    <mergeCell ref="B259:C259"/>
    <mergeCell ref="B241:C241"/>
    <mergeCell ref="B299:C299"/>
    <mergeCell ref="B297:C297"/>
    <mergeCell ref="B298:C298"/>
    <mergeCell ref="B296:C296"/>
    <mergeCell ref="B276:C276"/>
    <mergeCell ref="B277:C277"/>
    <mergeCell ref="B293:C293"/>
    <mergeCell ref="B294:C294"/>
    <mergeCell ref="B291:C291"/>
    <mergeCell ref="B292:C292"/>
    <mergeCell ref="B290:C290"/>
    <mergeCell ref="B282:C282"/>
    <mergeCell ref="B281:C281"/>
    <mergeCell ref="B289:C289"/>
    <mergeCell ref="B278:C278"/>
    <mergeCell ref="B280:C280"/>
    <mergeCell ref="B295:C295"/>
    <mergeCell ref="B242:C242"/>
    <mergeCell ref="B283:C283"/>
    <mergeCell ref="B266:C266"/>
    <mergeCell ref="B270:C270"/>
    <mergeCell ref="B239:C239"/>
    <mergeCell ref="B240:C240"/>
    <mergeCell ref="B237:C237"/>
    <mergeCell ref="B238:C238"/>
    <mergeCell ref="B235:C235"/>
    <mergeCell ref="B236:C236"/>
    <mergeCell ref="B233:C233"/>
    <mergeCell ref="B234:C234"/>
    <mergeCell ref="B231:C231"/>
    <mergeCell ref="B232:C232"/>
    <mergeCell ref="B229:C229"/>
    <mergeCell ref="B230:C230"/>
    <mergeCell ref="B227:C227"/>
    <mergeCell ref="B228:C228"/>
    <mergeCell ref="B224:C224"/>
    <mergeCell ref="B225:C225"/>
    <mergeCell ref="B222:C222"/>
    <mergeCell ref="B223:C223"/>
    <mergeCell ref="B226:C226"/>
    <mergeCell ref="B219:C219"/>
    <mergeCell ref="B221:C221"/>
    <mergeCell ref="B218:C218"/>
    <mergeCell ref="B216:C216"/>
    <mergeCell ref="B215:C215"/>
    <mergeCell ref="B211:C211"/>
    <mergeCell ref="B212:C212"/>
    <mergeCell ref="B220:C220"/>
    <mergeCell ref="B217:C217"/>
    <mergeCell ref="B188:C188"/>
    <mergeCell ref="B184:C184"/>
    <mergeCell ref="B185:C185"/>
    <mergeCell ref="B182:C182"/>
    <mergeCell ref="B183:C183"/>
    <mergeCell ref="B181:C181"/>
    <mergeCell ref="B157:C157"/>
    <mergeCell ref="B158:C158"/>
    <mergeCell ref="B170:C170"/>
    <mergeCell ref="B179:C179"/>
    <mergeCell ref="B180:C180"/>
    <mergeCell ref="B177:C177"/>
    <mergeCell ref="B178:C178"/>
    <mergeCell ref="B175:C175"/>
    <mergeCell ref="B176:C176"/>
    <mergeCell ref="B173:C173"/>
    <mergeCell ref="B174:C174"/>
    <mergeCell ref="B171:C171"/>
    <mergeCell ref="B187:C187"/>
    <mergeCell ref="B156:C156"/>
    <mergeCell ref="B153:C153"/>
    <mergeCell ref="B154:C154"/>
    <mergeCell ref="B151:C151"/>
    <mergeCell ref="B152:C152"/>
    <mergeCell ref="B155:C155"/>
    <mergeCell ref="B169:C169"/>
    <mergeCell ref="B166:C166"/>
    <mergeCell ref="B168:C168"/>
    <mergeCell ref="B164:C164"/>
    <mergeCell ref="B165:C165"/>
    <mergeCell ref="B161:C161"/>
    <mergeCell ref="B162:C162"/>
    <mergeCell ref="B159:C159"/>
    <mergeCell ref="B160:C160"/>
    <mergeCell ref="B167:C167"/>
    <mergeCell ref="B163:C163"/>
    <mergeCell ref="B149:C149"/>
    <mergeCell ref="B150:C150"/>
    <mergeCell ref="B145:C145"/>
    <mergeCell ref="B148:C148"/>
    <mergeCell ref="B146:C146"/>
    <mergeCell ref="B147:C147"/>
    <mergeCell ref="B143:C143"/>
    <mergeCell ref="B144:C144"/>
    <mergeCell ref="B142:C142"/>
    <mergeCell ref="B139:C139"/>
    <mergeCell ref="B141:C141"/>
    <mergeCell ref="B137:C137"/>
    <mergeCell ref="B138:C138"/>
    <mergeCell ref="B135:C135"/>
    <mergeCell ref="B136:C136"/>
    <mergeCell ref="B129:C129"/>
    <mergeCell ref="B134:C134"/>
    <mergeCell ref="B130:C130"/>
    <mergeCell ref="B131:C131"/>
    <mergeCell ref="B140:C140"/>
    <mergeCell ref="B132:C132"/>
    <mergeCell ref="B133:C133"/>
    <mergeCell ref="B127:C127"/>
    <mergeCell ref="B128:C128"/>
    <mergeCell ref="B125:C125"/>
    <mergeCell ref="B123:C123"/>
    <mergeCell ref="B124:C124"/>
    <mergeCell ref="B119:C119"/>
    <mergeCell ref="B117:C117"/>
    <mergeCell ref="B118:C118"/>
    <mergeCell ref="B115:C115"/>
    <mergeCell ref="B116:C116"/>
    <mergeCell ref="B122:C122"/>
    <mergeCell ref="B126:C126"/>
    <mergeCell ref="B113:C113"/>
    <mergeCell ref="B114:C114"/>
    <mergeCell ref="B111:C111"/>
    <mergeCell ref="B112:C112"/>
    <mergeCell ref="B106:C106"/>
    <mergeCell ref="B107:C107"/>
    <mergeCell ref="B105:C105"/>
    <mergeCell ref="B103:C103"/>
    <mergeCell ref="B104:C104"/>
    <mergeCell ref="B108:C108"/>
    <mergeCell ref="B109:C109"/>
    <mergeCell ref="B110:C110"/>
    <mergeCell ref="B86:C86"/>
    <mergeCell ref="B87:C87"/>
    <mergeCell ref="B77:C77"/>
    <mergeCell ref="B78:C78"/>
    <mergeCell ref="B101:C101"/>
    <mergeCell ref="B102:C102"/>
    <mergeCell ref="B99:C99"/>
    <mergeCell ref="B100:C100"/>
    <mergeCell ref="B96:C96"/>
    <mergeCell ref="B98:C98"/>
    <mergeCell ref="B91:C91"/>
    <mergeCell ref="B92:C92"/>
    <mergeCell ref="B89:C89"/>
    <mergeCell ref="B90:C90"/>
    <mergeCell ref="B95:C95"/>
    <mergeCell ref="B97:C97"/>
    <mergeCell ref="B80:C80"/>
    <mergeCell ref="B81:C81"/>
    <mergeCell ref="B79:C79"/>
    <mergeCell ref="A3:B3"/>
    <mergeCell ref="A4:B4"/>
    <mergeCell ref="A12:E12"/>
    <mergeCell ref="A13:E13"/>
    <mergeCell ref="A14:E14"/>
    <mergeCell ref="B43:C43"/>
    <mergeCell ref="B39:C39"/>
    <mergeCell ref="B48:C48"/>
    <mergeCell ref="B38:C38"/>
    <mergeCell ref="B33:C33"/>
    <mergeCell ref="B47:C47"/>
    <mergeCell ref="A17:E17"/>
    <mergeCell ref="A11:B11"/>
    <mergeCell ref="D11:E11"/>
    <mergeCell ref="B22:C22"/>
    <mergeCell ref="B20:C20"/>
    <mergeCell ref="B21:C21"/>
    <mergeCell ref="A18:A19"/>
    <mergeCell ref="B18:C19"/>
    <mergeCell ref="D18:D19"/>
    <mergeCell ref="A15:E15"/>
    <mergeCell ref="A16:E16"/>
    <mergeCell ref="E18:E19"/>
    <mergeCell ref="E40:E41"/>
    <mergeCell ref="A40:A41"/>
    <mergeCell ref="B40:C41"/>
    <mergeCell ref="D40:D41"/>
    <mergeCell ref="B24:C24"/>
    <mergeCell ref="B25:C25"/>
    <mergeCell ref="B23:C23"/>
    <mergeCell ref="B57:C57"/>
    <mergeCell ref="B53:C53"/>
    <mergeCell ref="B54:C54"/>
    <mergeCell ref="B55:C55"/>
    <mergeCell ref="B72:C72"/>
    <mergeCell ref="B26:C26"/>
    <mergeCell ref="B61:C61"/>
    <mergeCell ref="B62:C62"/>
    <mergeCell ref="B42:C42"/>
    <mergeCell ref="B51:C51"/>
    <mergeCell ref="B52:C52"/>
    <mergeCell ref="B37:C37"/>
    <mergeCell ref="B50:C50"/>
    <mergeCell ref="B46:C46"/>
    <mergeCell ref="B36:C36"/>
    <mergeCell ref="B45:C45"/>
    <mergeCell ref="B60:C60"/>
    <mergeCell ref="B44:C44"/>
    <mergeCell ref="B73:C73"/>
    <mergeCell ref="B74:C74"/>
    <mergeCell ref="B93:C93"/>
    <mergeCell ref="B94:C94"/>
    <mergeCell ref="B120:C120"/>
    <mergeCell ref="B121:C121"/>
    <mergeCell ref="B32:C32"/>
    <mergeCell ref="B64:C64"/>
    <mergeCell ref="B70:C70"/>
    <mergeCell ref="B71:C71"/>
    <mergeCell ref="B69:C69"/>
    <mergeCell ref="B68:C68"/>
    <mergeCell ref="B66:C66"/>
    <mergeCell ref="B67:C67"/>
    <mergeCell ref="B63:C63"/>
    <mergeCell ref="B65:C65"/>
    <mergeCell ref="B84:C84"/>
    <mergeCell ref="B83:C83"/>
    <mergeCell ref="B82:C82"/>
    <mergeCell ref="B85:C85"/>
    <mergeCell ref="B88:C88"/>
    <mergeCell ref="B56:C56"/>
    <mergeCell ref="B58:C58"/>
    <mergeCell ref="B59:C59"/>
    <mergeCell ref="B192:C192"/>
    <mergeCell ref="B201:C201"/>
    <mergeCell ref="B207:C207"/>
    <mergeCell ref="E213:E214"/>
    <mergeCell ref="A213:A214"/>
    <mergeCell ref="B213:C214"/>
    <mergeCell ref="D213:D214"/>
    <mergeCell ref="B210:C210"/>
    <mergeCell ref="B209:C209"/>
    <mergeCell ref="B208:C208"/>
    <mergeCell ref="B202:C202"/>
    <mergeCell ref="B199:C199"/>
    <mergeCell ref="B195:C195"/>
  </mergeCells>
  <pageMargins left="0.9055118110236221" right="0.31496062992125984" top="0.74803149606299213" bottom="0.74803149606299213" header="0.31496062992125984" footer="0.31496062992125984"/>
  <pageSetup paperSize="9" scale="65" orientation="portrait" r:id="rId1"/>
  <rowBreaks count="10" manualBreakCount="10">
    <brk id="36" max="6" man="1"/>
    <brk id="45" max="6" man="1"/>
    <brk id="72" max="6" man="1"/>
    <brk id="87" max="6" man="1"/>
    <brk id="118" max="6" man="1"/>
    <brk id="147" max="6" man="1"/>
    <brk id="182" max="6" man="1"/>
    <brk id="210" max="6" man="1"/>
    <brk id="248" max="6" man="1"/>
    <brk id="27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1"/>
  <sheetViews>
    <sheetView view="pageBreakPreview" zoomScaleSheetLayoutView="100" workbookViewId="0">
      <selection activeCell="A5" sqref="A5:H5"/>
    </sheetView>
  </sheetViews>
  <sheetFormatPr defaultRowHeight="15" x14ac:dyDescent="0.25"/>
  <cols>
    <col min="1" max="1" width="61.28515625" customWidth="1"/>
    <col min="2" max="2" width="8" customWidth="1"/>
    <col min="3" max="3" width="4.42578125" customWidth="1"/>
    <col min="4" max="4" width="5.42578125" customWidth="1"/>
    <col min="6" max="6" width="6.85546875" customWidth="1"/>
    <col min="8" max="8" width="6.7109375" customWidth="1"/>
  </cols>
  <sheetData>
    <row r="1" spans="1:9" ht="15.75" customHeight="1" x14ac:dyDescent="0.25">
      <c r="A1" s="173" t="s">
        <v>198</v>
      </c>
      <c r="B1" s="173"/>
      <c r="C1" s="173"/>
      <c r="D1" s="173"/>
      <c r="E1" s="173"/>
      <c r="F1" s="173"/>
      <c r="G1" s="173"/>
      <c r="H1" s="173"/>
      <c r="I1" s="75"/>
    </row>
    <row r="2" spans="1:9" ht="15.75" customHeight="1" x14ac:dyDescent="0.25">
      <c r="A2" s="173" t="s">
        <v>0</v>
      </c>
      <c r="B2" s="173"/>
      <c r="C2" s="173"/>
      <c r="D2" s="173"/>
      <c r="E2" s="173"/>
      <c r="F2" s="173"/>
      <c r="G2" s="173"/>
      <c r="H2" s="173"/>
      <c r="I2" s="75"/>
    </row>
    <row r="3" spans="1:9" ht="15.75" customHeight="1" x14ac:dyDescent="0.25">
      <c r="A3" s="151"/>
      <c r="B3" s="151"/>
      <c r="C3" s="173" t="s">
        <v>1</v>
      </c>
      <c r="D3" s="173"/>
      <c r="E3" s="173"/>
      <c r="F3" s="173"/>
      <c r="G3" s="173"/>
      <c r="H3" s="173"/>
      <c r="I3" s="75"/>
    </row>
    <row r="4" spans="1:9" ht="15.75" customHeight="1" x14ac:dyDescent="0.25">
      <c r="A4" s="151"/>
      <c r="B4" s="151"/>
      <c r="C4" s="173" t="s">
        <v>2</v>
      </c>
      <c r="D4" s="173"/>
      <c r="E4" s="173"/>
      <c r="F4" s="173"/>
      <c r="G4" s="173"/>
      <c r="H4" s="173"/>
      <c r="I4" s="75"/>
    </row>
    <row r="5" spans="1:9" ht="15.75" customHeight="1" x14ac:dyDescent="0.25">
      <c r="A5" s="173" t="s">
        <v>818</v>
      </c>
      <c r="B5" s="173"/>
      <c r="C5" s="173"/>
      <c r="D5" s="173"/>
      <c r="E5" s="173"/>
      <c r="F5" s="173"/>
      <c r="G5" s="173"/>
      <c r="H5" s="173"/>
      <c r="I5" s="75"/>
    </row>
    <row r="6" spans="1:9" ht="15.75" customHeight="1" x14ac:dyDescent="0.25">
      <c r="A6" s="173" t="s">
        <v>234</v>
      </c>
      <c r="B6" s="173"/>
      <c r="C6" s="173"/>
      <c r="D6" s="173"/>
      <c r="E6" s="173"/>
      <c r="F6" s="173"/>
      <c r="G6" s="173"/>
      <c r="H6" s="173"/>
      <c r="I6" s="75"/>
    </row>
    <row r="7" spans="1:9" ht="15.75" customHeight="1" x14ac:dyDescent="0.25">
      <c r="A7" s="173" t="s">
        <v>0</v>
      </c>
      <c r="B7" s="173"/>
      <c r="C7" s="173"/>
      <c r="D7" s="173"/>
      <c r="E7" s="173"/>
      <c r="F7" s="173"/>
      <c r="G7" s="173"/>
      <c r="H7" s="173"/>
      <c r="I7" s="75"/>
    </row>
    <row r="8" spans="1:9" ht="15.75" customHeight="1" x14ac:dyDescent="0.25">
      <c r="A8" s="151"/>
      <c r="B8" s="151"/>
      <c r="C8" s="173" t="s">
        <v>1</v>
      </c>
      <c r="D8" s="173"/>
      <c r="E8" s="173"/>
      <c r="F8" s="173"/>
      <c r="G8" s="173"/>
      <c r="H8" s="173"/>
      <c r="I8" s="75"/>
    </row>
    <row r="9" spans="1:9" ht="15.75" customHeight="1" x14ac:dyDescent="0.25">
      <c r="A9" s="151"/>
      <c r="B9" s="151"/>
      <c r="C9" s="173" t="s">
        <v>2</v>
      </c>
      <c r="D9" s="173"/>
      <c r="E9" s="173"/>
      <c r="F9" s="173"/>
      <c r="G9" s="173"/>
      <c r="H9" s="173"/>
      <c r="I9" s="75"/>
    </row>
    <row r="10" spans="1:9" ht="15.75" customHeight="1" x14ac:dyDescent="0.25">
      <c r="A10" s="173" t="s">
        <v>811</v>
      </c>
      <c r="B10" s="173"/>
      <c r="C10" s="173"/>
      <c r="D10" s="173"/>
      <c r="E10" s="173"/>
      <c r="F10" s="173"/>
      <c r="G10" s="173"/>
      <c r="H10" s="173"/>
      <c r="I10" s="75"/>
    </row>
    <row r="11" spans="1:9" ht="20.25" customHeight="1" x14ac:dyDescent="0.25">
      <c r="A11" s="82"/>
      <c r="B11" s="82"/>
      <c r="C11" s="82"/>
      <c r="D11" s="82"/>
      <c r="E11" s="82"/>
      <c r="F11" s="82"/>
      <c r="G11" s="82"/>
      <c r="H11" s="82"/>
      <c r="I11" s="75"/>
    </row>
    <row r="12" spans="1:9" ht="24" customHeight="1" x14ac:dyDescent="0.25">
      <c r="A12" s="151"/>
      <c r="B12" s="151"/>
      <c r="C12" s="75"/>
      <c r="D12" s="151"/>
      <c r="E12" s="151"/>
      <c r="F12" s="151"/>
      <c r="G12" s="151"/>
      <c r="H12" s="75"/>
      <c r="I12" s="75"/>
    </row>
    <row r="13" spans="1:9" ht="15.75" customHeight="1" x14ac:dyDescent="0.25">
      <c r="A13" s="167" t="s">
        <v>7</v>
      </c>
      <c r="B13" s="167"/>
      <c r="C13" s="167"/>
      <c r="D13" s="167"/>
      <c r="E13" s="167"/>
      <c r="F13" s="167"/>
      <c r="G13" s="167"/>
      <c r="H13" s="167"/>
      <c r="I13" s="75"/>
    </row>
    <row r="14" spans="1:9" ht="16.5" customHeight="1" x14ac:dyDescent="0.25">
      <c r="A14" s="167" t="s">
        <v>16</v>
      </c>
      <c r="B14" s="167"/>
      <c r="C14" s="167"/>
      <c r="D14" s="167"/>
      <c r="E14" s="167"/>
      <c r="F14" s="167"/>
      <c r="G14" s="167"/>
      <c r="H14" s="167"/>
      <c r="I14" s="75"/>
    </row>
    <row r="15" spans="1:9" ht="16.5" customHeight="1" x14ac:dyDescent="0.25">
      <c r="A15" s="167" t="s">
        <v>17</v>
      </c>
      <c r="B15" s="167"/>
      <c r="C15" s="167"/>
      <c r="D15" s="167"/>
      <c r="E15" s="167"/>
      <c r="F15" s="167"/>
      <c r="G15" s="167"/>
      <c r="H15" s="167"/>
      <c r="I15" s="75"/>
    </row>
    <row r="16" spans="1:9" ht="48.75" customHeight="1" x14ac:dyDescent="0.25">
      <c r="A16" s="167" t="s">
        <v>588</v>
      </c>
      <c r="B16" s="167"/>
      <c r="C16" s="167"/>
      <c r="D16" s="167"/>
      <c r="E16" s="167"/>
      <c r="F16" s="167"/>
      <c r="G16" s="167"/>
      <c r="H16" s="167"/>
      <c r="I16" s="75"/>
    </row>
    <row r="17" spans="1:9" ht="19.5" customHeight="1" x14ac:dyDescent="0.25">
      <c r="A17" s="114"/>
      <c r="B17" s="114"/>
      <c r="C17" s="114"/>
      <c r="D17" s="114"/>
      <c r="E17" s="114"/>
      <c r="F17" s="114"/>
      <c r="G17" s="114"/>
      <c r="H17" s="114"/>
      <c r="I17" s="75"/>
    </row>
    <row r="18" spans="1:9" ht="16.5" x14ac:dyDescent="0.25">
      <c r="A18" s="168"/>
      <c r="B18" s="168"/>
      <c r="C18" s="168"/>
      <c r="D18" s="168"/>
      <c r="E18" s="168"/>
      <c r="F18" s="168"/>
      <c r="G18" s="168"/>
      <c r="H18" s="168"/>
      <c r="I18" s="151"/>
    </row>
    <row r="19" spans="1:9" ht="16.5" x14ac:dyDescent="0.25">
      <c r="A19" s="168" t="s">
        <v>242</v>
      </c>
      <c r="B19" s="168"/>
      <c r="C19" s="168"/>
      <c r="D19" s="168"/>
      <c r="E19" s="168"/>
      <c r="F19" s="168"/>
      <c r="G19" s="168"/>
      <c r="H19" s="168"/>
      <c r="I19" s="151"/>
    </row>
    <row r="20" spans="1:9" ht="15" customHeight="1" x14ac:dyDescent="0.25">
      <c r="A20" s="164" t="s">
        <v>8</v>
      </c>
      <c r="B20" s="164" t="s">
        <v>9</v>
      </c>
      <c r="C20" s="164"/>
      <c r="D20" s="164" t="s">
        <v>10</v>
      </c>
      <c r="E20" s="181" t="s">
        <v>222</v>
      </c>
      <c r="F20" s="181"/>
      <c r="G20" s="181"/>
      <c r="H20" s="181"/>
      <c r="I20" s="75"/>
    </row>
    <row r="21" spans="1:9" ht="30" customHeight="1" x14ac:dyDescent="0.25">
      <c r="A21" s="164"/>
      <c r="B21" s="164"/>
      <c r="C21" s="164"/>
      <c r="D21" s="164"/>
      <c r="E21" s="164" t="s">
        <v>426</v>
      </c>
      <c r="F21" s="164"/>
      <c r="G21" s="164" t="s">
        <v>587</v>
      </c>
      <c r="H21" s="164"/>
      <c r="I21" s="75"/>
    </row>
    <row r="22" spans="1:9" ht="25.5" x14ac:dyDescent="0.25">
      <c r="A22" s="84" t="s">
        <v>677</v>
      </c>
      <c r="B22" s="164">
        <v>2100000000</v>
      </c>
      <c r="C22" s="164"/>
      <c r="D22" s="41"/>
      <c r="E22" s="179">
        <f>E23+E28+E43+E47+E71+E79+E85+E90</f>
        <v>171715953.5</v>
      </c>
      <c r="F22" s="179"/>
      <c r="G22" s="179">
        <f>G23+G28+G43+G47+G71+G79+G85+G90</f>
        <v>176196423.50999999</v>
      </c>
      <c r="H22" s="179"/>
      <c r="I22" s="75"/>
    </row>
    <row r="23" spans="1:9" x14ac:dyDescent="0.25">
      <c r="A23" s="84" t="s">
        <v>73</v>
      </c>
      <c r="B23" s="164">
        <v>2110000000</v>
      </c>
      <c r="C23" s="164"/>
      <c r="D23" s="83"/>
      <c r="E23" s="179">
        <f>E24</f>
        <v>4891500</v>
      </c>
      <c r="F23" s="179"/>
      <c r="G23" s="179">
        <f>G24</f>
        <v>9322697.2599999998</v>
      </c>
      <c r="H23" s="179"/>
      <c r="I23" s="75"/>
    </row>
    <row r="24" spans="1:9" ht="25.5" x14ac:dyDescent="0.25">
      <c r="A24" s="39" t="s">
        <v>74</v>
      </c>
      <c r="B24" s="163">
        <v>2110100000</v>
      </c>
      <c r="C24" s="163"/>
      <c r="D24" s="41"/>
      <c r="E24" s="176">
        <f>E25+E26+E27</f>
        <v>4891500</v>
      </c>
      <c r="F24" s="176"/>
      <c r="G24" s="176">
        <f>G25+G26+G27</f>
        <v>9322697.2599999998</v>
      </c>
      <c r="H24" s="176"/>
      <c r="I24" s="75"/>
    </row>
    <row r="25" spans="1:9" ht="38.25" x14ac:dyDescent="0.25">
      <c r="A25" s="39" t="s">
        <v>427</v>
      </c>
      <c r="B25" s="163">
        <v>2110100020</v>
      </c>
      <c r="C25" s="163"/>
      <c r="D25" s="41">
        <v>200</v>
      </c>
      <c r="E25" s="176">
        <v>2952900</v>
      </c>
      <c r="F25" s="176"/>
      <c r="G25" s="176">
        <v>2952900</v>
      </c>
      <c r="H25" s="176"/>
      <c r="I25" s="75"/>
    </row>
    <row r="26" spans="1:9" ht="42" customHeight="1" x14ac:dyDescent="0.25">
      <c r="A26" s="39" t="s">
        <v>428</v>
      </c>
      <c r="B26" s="163">
        <v>2110100020</v>
      </c>
      <c r="C26" s="163"/>
      <c r="D26" s="41">
        <v>600</v>
      </c>
      <c r="E26" s="180">
        <v>1500000</v>
      </c>
      <c r="F26" s="180"/>
      <c r="G26" s="180">
        <v>5931197.2599999998</v>
      </c>
      <c r="H26" s="180"/>
      <c r="I26" s="75"/>
    </row>
    <row r="27" spans="1:9" ht="41.25" customHeight="1" x14ac:dyDescent="0.25">
      <c r="A27" s="39" t="s">
        <v>362</v>
      </c>
      <c r="B27" s="163">
        <v>2110100030</v>
      </c>
      <c r="C27" s="163"/>
      <c r="D27" s="41">
        <v>200</v>
      </c>
      <c r="E27" s="176">
        <v>438600</v>
      </c>
      <c r="F27" s="176"/>
      <c r="G27" s="176">
        <v>438600</v>
      </c>
      <c r="H27" s="176"/>
      <c r="I27" s="75"/>
    </row>
    <row r="28" spans="1:9" ht="25.5" x14ac:dyDescent="0.25">
      <c r="A28" s="80" t="s">
        <v>76</v>
      </c>
      <c r="B28" s="164">
        <v>2120000000</v>
      </c>
      <c r="C28" s="164"/>
      <c r="D28" s="41"/>
      <c r="E28" s="179">
        <f>E29</f>
        <v>6226659.2399999993</v>
      </c>
      <c r="F28" s="179"/>
      <c r="G28" s="179">
        <f>G29</f>
        <v>6228408.9999999991</v>
      </c>
      <c r="H28" s="179"/>
      <c r="I28" s="75"/>
    </row>
    <row r="29" spans="1:9" ht="27" customHeight="1" x14ac:dyDescent="0.25">
      <c r="A29" s="39" t="s">
        <v>77</v>
      </c>
      <c r="B29" s="163">
        <v>2120100000</v>
      </c>
      <c r="C29" s="163"/>
      <c r="D29" s="41"/>
      <c r="E29" s="176">
        <f>E41+E42+E36+E39+E40+E37+E38+E30+E31+E32+E33+E34</f>
        <v>6226659.2399999993</v>
      </c>
      <c r="F29" s="176"/>
      <c r="G29" s="176">
        <f>G41+G42+G36+G39+G40+G37+G38+G30+G31+G32+G33+G34</f>
        <v>6228408.9999999991</v>
      </c>
      <c r="H29" s="176"/>
      <c r="I29" s="75"/>
    </row>
    <row r="30" spans="1:9" ht="258.75" customHeight="1" x14ac:dyDescent="0.25">
      <c r="A30" s="87" t="s">
        <v>568</v>
      </c>
      <c r="B30" s="128" t="s">
        <v>569</v>
      </c>
      <c r="C30" s="128"/>
      <c r="D30" s="41">
        <v>200</v>
      </c>
      <c r="E30" s="176">
        <v>95.2</v>
      </c>
      <c r="F30" s="176"/>
      <c r="G30" s="176">
        <v>95.2</v>
      </c>
      <c r="H30" s="176"/>
      <c r="I30" s="75"/>
    </row>
    <row r="31" spans="1:9" ht="256.5" customHeight="1" x14ac:dyDescent="0.25">
      <c r="A31" s="87" t="s">
        <v>570</v>
      </c>
      <c r="B31" s="128" t="s">
        <v>569</v>
      </c>
      <c r="C31" s="128"/>
      <c r="D31" s="41">
        <v>600</v>
      </c>
      <c r="E31" s="176">
        <v>166.6</v>
      </c>
      <c r="F31" s="176"/>
      <c r="G31" s="176">
        <v>166.6</v>
      </c>
      <c r="H31" s="176"/>
      <c r="I31" s="75"/>
    </row>
    <row r="32" spans="1:9" ht="76.5" x14ac:dyDescent="0.25">
      <c r="A32" s="39" t="s">
        <v>100</v>
      </c>
      <c r="B32" s="163">
        <v>2120180090</v>
      </c>
      <c r="C32" s="163"/>
      <c r="D32" s="41">
        <v>200</v>
      </c>
      <c r="E32" s="176">
        <v>50697</v>
      </c>
      <c r="F32" s="176"/>
      <c r="G32" s="176">
        <v>50697</v>
      </c>
      <c r="H32" s="176"/>
      <c r="I32" s="75"/>
    </row>
    <row r="33" spans="1:9" ht="89.25" x14ac:dyDescent="0.25">
      <c r="A33" s="39" t="s">
        <v>294</v>
      </c>
      <c r="B33" s="163">
        <v>2120180090</v>
      </c>
      <c r="C33" s="163"/>
      <c r="D33" s="41">
        <v>600</v>
      </c>
      <c r="E33" s="176">
        <v>202788</v>
      </c>
      <c r="F33" s="176"/>
      <c r="G33" s="176">
        <v>202788</v>
      </c>
      <c r="H33" s="176"/>
      <c r="I33" s="75"/>
    </row>
    <row r="34" spans="1:9" x14ac:dyDescent="0.25">
      <c r="A34" s="162" t="s">
        <v>391</v>
      </c>
      <c r="B34" s="163">
        <v>2120180100</v>
      </c>
      <c r="C34" s="163"/>
      <c r="D34" s="163">
        <v>200</v>
      </c>
      <c r="E34" s="176">
        <v>29748</v>
      </c>
      <c r="F34" s="176"/>
      <c r="G34" s="176">
        <v>29748</v>
      </c>
      <c r="H34" s="176"/>
      <c r="I34" s="75"/>
    </row>
    <row r="35" spans="1:9" ht="93" customHeight="1" x14ac:dyDescent="0.25">
      <c r="A35" s="162"/>
      <c r="B35" s="163"/>
      <c r="C35" s="163"/>
      <c r="D35" s="163"/>
      <c r="E35" s="176"/>
      <c r="F35" s="176"/>
      <c r="G35" s="176"/>
      <c r="H35" s="176"/>
      <c r="I35" s="75"/>
    </row>
    <row r="36" spans="1:9" ht="81" customHeight="1" x14ac:dyDescent="0.25">
      <c r="A36" s="39" t="s">
        <v>363</v>
      </c>
      <c r="B36" s="163">
        <v>2120180110</v>
      </c>
      <c r="C36" s="163"/>
      <c r="D36" s="41">
        <v>300</v>
      </c>
      <c r="E36" s="176">
        <v>575530.17000000004</v>
      </c>
      <c r="F36" s="176"/>
      <c r="G36" s="176">
        <v>575530.17000000004</v>
      </c>
      <c r="H36" s="176"/>
      <c r="I36" s="75"/>
    </row>
    <row r="37" spans="1:9" ht="261" customHeight="1" x14ac:dyDescent="0.25">
      <c r="A37" s="39" t="s">
        <v>563</v>
      </c>
      <c r="B37" s="165">
        <v>2120181010</v>
      </c>
      <c r="C37" s="166"/>
      <c r="D37" s="88">
        <v>200</v>
      </c>
      <c r="E37" s="177">
        <v>236440</v>
      </c>
      <c r="F37" s="178"/>
      <c r="G37" s="177">
        <v>236440</v>
      </c>
      <c r="H37" s="178"/>
      <c r="I37" s="75"/>
    </row>
    <row r="38" spans="1:9" ht="258.75" customHeight="1" x14ac:dyDescent="0.25">
      <c r="A38" s="39" t="s">
        <v>564</v>
      </c>
      <c r="B38" s="165">
        <v>2120181010</v>
      </c>
      <c r="C38" s="166"/>
      <c r="D38" s="88">
        <v>600</v>
      </c>
      <c r="E38" s="177">
        <v>77390.2</v>
      </c>
      <c r="F38" s="178"/>
      <c r="G38" s="177">
        <v>115902</v>
      </c>
      <c r="H38" s="178"/>
      <c r="I38" s="75"/>
    </row>
    <row r="39" spans="1:9" ht="281.25" x14ac:dyDescent="0.25">
      <c r="A39" s="87" t="s">
        <v>565</v>
      </c>
      <c r="B39" s="128" t="s">
        <v>566</v>
      </c>
      <c r="C39" s="128"/>
      <c r="D39" s="41">
        <v>200</v>
      </c>
      <c r="E39" s="176">
        <v>201660.79999999999</v>
      </c>
      <c r="F39" s="176"/>
      <c r="G39" s="176">
        <v>201660.79999999999</v>
      </c>
      <c r="H39" s="176"/>
      <c r="I39" s="75"/>
    </row>
    <row r="40" spans="1:9" ht="258.75" customHeight="1" x14ac:dyDescent="0.25">
      <c r="A40" s="87" t="s">
        <v>567</v>
      </c>
      <c r="B40" s="128" t="s">
        <v>566</v>
      </c>
      <c r="C40" s="128"/>
      <c r="D40" s="41">
        <v>600</v>
      </c>
      <c r="E40" s="176">
        <v>438583</v>
      </c>
      <c r="F40" s="176"/>
      <c r="G40" s="176">
        <v>464156.1</v>
      </c>
      <c r="H40" s="176"/>
      <c r="I40" s="75"/>
    </row>
    <row r="41" spans="1:9" ht="80.25" customHeight="1" x14ac:dyDescent="0.25">
      <c r="A41" s="39" t="s">
        <v>506</v>
      </c>
      <c r="B41" s="163" t="s">
        <v>406</v>
      </c>
      <c r="C41" s="163"/>
      <c r="D41" s="41">
        <v>200</v>
      </c>
      <c r="E41" s="176">
        <v>889700.2</v>
      </c>
      <c r="F41" s="176"/>
      <c r="G41" s="176">
        <v>889700.2</v>
      </c>
      <c r="H41" s="176"/>
      <c r="I41" s="75"/>
    </row>
    <row r="42" spans="1:9" ht="94.5" customHeight="1" x14ac:dyDescent="0.25">
      <c r="A42" s="39" t="s">
        <v>507</v>
      </c>
      <c r="B42" s="163" t="s">
        <v>406</v>
      </c>
      <c r="C42" s="163"/>
      <c r="D42" s="41">
        <v>600</v>
      </c>
      <c r="E42" s="176">
        <v>3523860.07</v>
      </c>
      <c r="F42" s="176"/>
      <c r="G42" s="176">
        <v>3461524.93</v>
      </c>
      <c r="H42" s="176"/>
      <c r="I42" s="75"/>
    </row>
    <row r="43" spans="1:9" ht="23.25" customHeight="1" x14ac:dyDescent="0.25">
      <c r="A43" s="84" t="s">
        <v>93</v>
      </c>
      <c r="B43" s="164">
        <v>2130000000</v>
      </c>
      <c r="C43" s="164"/>
      <c r="D43" s="41"/>
      <c r="E43" s="179">
        <f>E44</f>
        <v>476400</v>
      </c>
      <c r="F43" s="179"/>
      <c r="G43" s="179">
        <f>G44</f>
        <v>476400</v>
      </c>
      <c r="H43" s="179"/>
      <c r="I43" s="75"/>
    </row>
    <row r="44" spans="1:9" ht="28.5" customHeight="1" x14ac:dyDescent="0.25">
      <c r="A44" s="39" t="s">
        <v>94</v>
      </c>
      <c r="B44" s="163">
        <v>2130100000</v>
      </c>
      <c r="C44" s="163"/>
      <c r="D44" s="41"/>
      <c r="E44" s="176">
        <f>E45+E46</f>
        <v>476400</v>
      </c>
      <c r="F44" s="176"/>
      <c r="G44" s="176">
        <f>G45+G46</f>
        <v>476400</v>
      </c>
      <c r="H44" s="176"/>
      <c r="I44" s="75"/>
    </row>
    <row r="45" spans="1:9" ht="51" x14ac:dyDescent="0.25">
      <c r="A45" s="39" t="s">
        <v>101</v>
      </c>
      <c r="B45" s="163">
        <v>2130100070</v>
      </c>
      <c r="C45" s="163"/>
      <c r="D45" s="41">
        <v>200</v>
      </c>
      <c r="E45" s="176">
        <v>436400</v>
      </c>
      <c r="F45" s="176"/>
      <c r="G45" s="176">
        <v>436400</v>
      </c>
      <c r="H45" s="176"/>
      <c r="I45" s="75"/>
    </row>
    <row r="46" spans="1:9" ht="51" x14ac:dyDescent="0.25">
      <c r="A46" s="39" t="s">
        <v>95</v>
      </c>
      <c r="B46" s="163">
        <v>2130100070</v>
      </c>
      <c r="C46" s="163"/>
      <c r="D46" s="41">
        <v>600</v>
      </c>
      <c r="E46" s="176">
        <v>40000</v>
      </c>
      <c r="F46" s="176"/>
      <c r="G46" s="176">
        <v>40000</v>
      </c>
      <c r="H46" s="176"/>
      <c r="I46" s="75"/>
    </row>
    <row r="47" spans="1:9" x14ac:dyDescent="0.25">
      <c r="A47" s="84" t="s">
        <v>78</v>
      </c>
      <c r="B47" s="164">
        <v>2140000000</v>
      </c>
      <c r="C47" s="164"/>
      <c r="D47" s="41"/>
      <c r="E47" s="179">
        <f>E48+E54+E68</f>
        <v>57560869.910000004</v>
      </c>
      <c r="F47" s="179"/>
      <c r="G47" s="179">
        <f>G48+G54+G68</f>
        <v>57608392.899999999</v>
      </c>
      <c r="H47" s="179"/>
      <c r="I47" s="75"/>
    </row>
    <row r="48" spans="1:9" ht="21.75" customHeight="1" x14ac:dyDescent="0.25">
      <c r="A48" s="39" t="s">
        <v>79</v>
      </c>
      <c r="B48" s="163">
        <v>2140100000</v>
      </c>
      <c r="C48" s="163"/>
      <c r="D48" s="41"/>
      <c r="E48" s="176">
        <f>E50+E51+E52+E53+E49</f>
        <v>9320307</v>
      </c>
      <c r="F48" s="176"/>
      <c r="G48" s="176">
        <f>G50+G51+G52+G53+G49</f>
        <v>9320307</v>
      </c>
      <c r="H48" s="176"/>
      <c r="I48" s="75"/>
    </row>
    <row r="49" spans="1:9" ht="21.75" customHeight="1" x14ac:dyDescent="0.25">
      <c r="A49" s="39" t="s">
        <v>102</v>
      </c>
      <c r="B49" s="163">
        <v>2140100060</v>
      </c>
      <c r="C49" s="163"/>
      <c r="D49" s="41">
        <v>200</v>
      </c>
      <c r="E49" s="176">
        <v>1709430</v>
      </c>
      <c r="F49" s="176"/>
      <c r="G49" s="176">
        <v>1709430</v>
      </c>
      <c r="H49" s="176"/>
      <c r="I49" s="75"/>
    </row>
    <row r="50" spans="1:9" ht="67.5" customHeight="1" x14ac:dyDescent="0.25">
      <c r="A50" s="39" t="s">
        <v>429</v>
      </c>
      <c r="B50" s="163">
        <v>2140100080</v>
      </c>
      <c r="C50" s="163"/>
      <c r="D50" s="41">
        <v>100</v>
      </c>
      <c r="E50" s="176">
        <v>1912600</v>
      </c>
      <c r="F50" s="176"/>
      <c r="G50" s="176">
        <v>1912600</v>
      </c>
      <c r="H50" s="176"/>
      <c r="I50" s="75"/>
    </row>
    <row r="51" spans="1:9" ht="43.5" customHeight="1" x14ac:dyDescent="0.25">
      <c r="A51" s="39" t="s">
        <v>430</v>
      </c>
      <c r="B51" s="163">
        <v>2140100080</v>
      </c>
      <c r="C51" s="163"/>
      <c r="D51" s="41">
        <v>200</v>
      </c>
      <c r="E51" s="176">
        <v>3880020</v>
      </c>
      <c r="F51" s="176"/>
      <c r="G51" s="176">
        <v>3880020</v>
      </c>
      <c r="H51" s="176"/>
      <c r="I51" s="75"/>
    </row>
    <row r="52" spans="1:9" ht="32.25" customHeight="1" x14ac:dyDescent="0.25">
      <c r="A52" s="39" t="s">
        <v>431</v>
      </c>
      <c r="B52" s="163">
        <v>2140100080</v>
      </c>
      <c r="C52" s="163"/>
      <c r="D52" s="41">
        <v>800</v>
      </c>
      <c r="E52" s="180">
        <v>164600</v>
      </c>
      <c r="F52" s="180"/>
      <c r="G52" s="180">
        <v>164600</v>
      </c>
      <c r="H52" s="180"/>
      <c r="I52" s="75"/>
    </row>
    <row r="53" spans="1:9" ht="41.25" customHeight="1" x14ac:dyDescent="0.25">
      <c r="A53" s="39" t="s">
        <v>432</v>
      </c>
      <c r="B53" s="163">
        <v>2140100110</v>
      </c>
      <c r="C53" s="163"/>
      <c r="D53" s="41">
        <v>200</v>
      </c>
      <c r="E53" s="176">
        <v>1653657</v>
      </c>
      <c r="F53" s="176"/>
      <c r="G53" s="176">
        <v>1653657</v>
      </c>
      <c r="H53" s="176"/>
      <c r="I53" s="75"/>
    </row>
    <row r="54" spans="1:9" x14ac:dyDescent="0.25">
      <c r="A54" s="39" t="s">
        <v>80</v>
      </c>
      <c r="B54" s="163">
        <v>2140200000</v>
      </c>
      <c r="C54" s="163"/>
      <c r="D54" s="41"/>
      <c r="E54" s="176">
        <f>E56+E57+E58+E59+E60+E61+E62+E63+E66+E67+E64+E65+E55</f>
        <v>46870288.07</v>
      </c>
      <c r="F54" s="176"/>
      <c r="G54" s="176">
        <f>G56+G57+G58+G59+G60+G61+G62+G63+G66+G67+G64+G65+G55</f>
        <v>46761090.939999998</v>
      </c>
      <c r="H54" s="176"/>
      <c r="I54" s="75"/>
    </row>
    <row r="55" spans="1:9" ht="25.5" x14ac:dyDescent="0.25">
      <c r="A55" s="39" t="s">
        <v>102</v>
      </c>
      <c r="B55" s="163">
        <v>2140200060</v>
      </c>
      <c r="C55" s="163"/>
      <c r="D55" s="41">
        <v>200</v>
      </c>
      <c r="E55" s="176">
        <v>768026</v>
      </c>
      <c r="F55" s="176"/>
      <c r="G55" s="177">
        <v>768026</v>
      </c>
      <c r="H55" s="178"/>
      <c r="I55" s="75"/>
    </row>
    <row r="56" spans="1:9" ht="76.5" x14ac:dyDescent="0.25">
      <c r="A56" s="39" t="s">
        <v>433</v>
      </c>
      <c r="B56" s="163">
        <v>2140200090</v>
      </c>
      <c r="C56" s="163"/>
      <c r="D56" s="41">
        <v>100</v>
      </c>
      <c r="E56" s="176">
        <v>904610.21</v>
      </c>
      <c r="F56" s="176"/>
      <c r="G56" s="176">
        <v>904610.21</v>
      </c>
      <c r="H56" s="176"/>
      <c r="I56" s="75"/>
    </row>
    <row r="57" spans="1:9" ht="51" x14ac:dyDescent="0.25">
      <c r="A57" s="39" t="s">
        <v>434</v>
      </c>
      <c r="B57" s="163">
        <v>2140200090</v>
      </c>
      <c r="C57" s="163"/>
      <c r="D57" s="41">
        <v>200</v>
      </c>
      <c r="E57" s="176">
        <v>10618887.800000001</v>
      </c>
      <c r="F57" s="176"/>
      <c r="G57" s="176">
        <v>10614481.039999999</v>
      </c>
      <c r="H57" s="176"/>
      <c r="I57" s="75"/>
    </row>
    <row r="58" spans="1:9" ht="55.5" customHeight="1" x14ac:dyDescent="0.25">
      <c r="A58" s="39" t="s">
        <v>435</v>
      </c>
      <c r="B58" s="163">
        <v>2140200090</v>
      </c>
      <c r="C58" s="163"/>
      <c r="D58" s="41">
        <v>600</v>
      </c>
      <c r="E58" s="180">
        <v>18182283.059999999</v>
      </c>
      <c r="F58" s="180"/>
      <c r="G58" s="180">
        <v>18077492.690000001</v>
      </c>
      <c r="H58" s="180"/>
      <c r="I58" s="75"/>
    </row>
    <row r="59" spans="1:9" ht="44.25" customHeight="1" x14ac:dyDescent="0.25">
      <c r="A59" s="39" t="s">
        <v>436</v>
      </c>
      <c r="B59" s="163">
        <v>2140200090</v>
      </c>
      <c r="C59" s="163"/>
      <c r="D59" s="41">
        <v>800</v>
      </c>
      <c r="E59" s="180">
        <v>283850</v>
      </c>
      <c r="F59" s="180"/>
      <c r="G59" s="180">
        <v>283850</v>
      </c>
      <c r="H59" s="180"/>
      <c r="I59" s="75"/>
    </row>
    <row r="60" spans="1:9" ht="51" x14ac:dyDescent="0.25">
      <c r="A60" s="39" t="s">
        <v>437</v>
      </c>
      <c r="B60" s="163">
        <v>2140200100</v>
      </c>
      <c r="C60" s="163"/>
      <c r="D60" s="41">
        <v>100</v>
      </c>
      <c r="E60" s="176">
        <v>6804700</v>
      </c>
      <c r="F60" s="176"/>
      <c r="G60" s="176">
        <v>6804700</v>
      </c>
      <c r="H60" s="176"/>
      <c r="I60" s="75"/>
    </row>
    <row r="61" spans="1:9" ht="29.25" customHeight="1" x14ac:dyDescent="0.25">
      <c r="A61" s="39" t="s">
        <v>103</v>
      </c>
      <c r="B61" s="163">
        <v>2140200100</v>
      </c>
      <c r="C61" s="163"/>
      <c r="D61" s="41">
        <v>200</v>
      </c>
      <c r="E61" s="180">
        <v>1838819</v>
      </c>
      <c r="F61" s="180"/>
      <c r="G61" s="180">
        <v>1838819</v>
      </c>
      <c r="H61" s="180"/>
      <c r="I61" s="75"/>
    </row>
    <row r="62" spans="1:9" ht="29.25" customHeight="1" x14ac:dyDescent="0.25">
      <c r="A62" s="39" t="s">
        <v>438</v>
      </c>
      <c r="B62" s="163">
        <v>2140200100</v>
      </c>
      <c r="C62" s="163"/>
      <c r="D62" s="41">
        <v>800</v>
      </c>
      <c r="E62" s="176">
        <v>5800</v>
      </c>
      <c r="F62" s="176"/>
      <c r="G62" s="176">
        <v>5800</v>
      </c>
      <c r="H62" s="176"/>
      <c r="I62" s="75"/>
    </row>
    <row r="63" spans="1:9" ht="44.25" customHeight="1" x14ac:dyDescent="0.25">
      <c r="A63" s="39" t="s">
        <v>432</v>
      </c>
      <c r="B63" s="163">
        <v>2140200110</v>
      </c>
      <c r="C63" s="163"/>
      <c r="D63" s="41">
        <v>200</v>
      </c>
      <c r="E63" s="176">
        <v>713744</v>
      </c>
      <c r="F63" s="176"/>
      <c r="G63" s="176">
        <v>713744</v>
      </c>
      <c r="H63" s="176"/>
      <c r="I63" s="75"/>
    </row>
    <row r="64" spans="1:9" ht="140.25" x14ac:dyDescent="0.25">
      <c r="A64" s="39" t="s">
        <v>667</v>
      </c>
      <c r="B64" s="165">
        <v>2140281090</v>
      </c>
      <c r="C64" s="166"/>
      <c r="D64" s="41">
        <v>100</v>
      </c>
      <c r="E64" s="182">
        <v>796824</v>
      </c>
      <c r="F64" s="183"/>
      <c r="G64" s="182">
        <v>796824</v>
      </c>
      <c r="H64" s="183"/>
      <c r="I64" s="75"/>
    </row>
    <row r="65" spans="1:9" ht="117" customHeight="1" x14ac:dyDescent="0.25">
      <c r="A65" s="39" t="s">
        <v>668</v>
      </c>
      <c r="B65" s="165">
        <v>2140281090</v>
      </c>
      <c r="C65" s="166"/>
      <c r="D65" s="41">
        <v>600</v>
      </c>
      <c r="E65" s="182">
        <v>1734264</v>
      </c>
      <c r="F65" s="183"/>
      <c r="G65" s="182">
        <v>1734264</v>
      </c>
      <c r="H65" s="183"/>
      <c r="I65" s="75"/>
    </row>
    <row r="66" spans="1:9" ht="183.75" customHeight="1" x14ac:dyDescent="0.25">
      <c r="A66" s="39" t="s">
        <v>571</v>
      </c>
      <c r="B66" s="163" t="s">
        <v>572</v>
      </c>
      <c r="C66" s="163"/>
      <c r="D66" s="41">
        <v>100</v>
      </c>
      <c r="E66" s="180">
        <v>1328040</v>
      </c>
      <c r="F66" s="180"/>
      <c r="G66" s="180">
        <v>1328040</v>
      </c>
      <c r="H66" s="180"/>
      <c r="I66" s="75"/>
    </row>
    <row r="67" spans="1:9" ht="158.25" customHeight="1" x14ac:dyDescent="0.25">
      <c r="A67" s="39" t="s">
        <v>573</v>
      </c>
      <c r="B67" s="163" t="s">
        <v>572</v>
      </c>
      <c r="C67" s="163"/>
      <c r="D67" s="41">
        <v>600</v>
      </c>
      <c r="E67" s="180">
        <v>2890440</v>
      </c>
      <c r="F67" s="180"/>
      <c r="G67" s="180">
        <v>2890440</v>
      </c>
      <c r="H67" s="180"/>
      <c r="I67" s="75"/>
    </row>
    <row r="68" spans="1:9" ht="25.5" x14ac:dyDescent="0.25">
      <c r="A68" s="81" t="s">
        <v>799</v>
      </c>
      <c r="B68" s="163" t="s">
        <v>802</v>
      </c>
      <c r="C68" s="163"/>
      <c r="D68" s="41"/>
      <c r="E68" s="182">
        <f>E69+E70</f>
        <v>1370274.84</v>
      </c>
      <c r="F68" s="183"/>
      <c r="G68" s="182">
        <f>G69+G70</f>
        <v>1526994.96</v>
      </c>
      <c r="H68" s="183"/>
      <c r="I68" s="75"/>
    </row>
    <row r="69" spans="1:9" ht="127.5" x14ac:dyDescent="0.25">
      <c r="A69" s="81" t="s">
        <v>800</v>
      </c>
      <c r="B69" s="165" t="s">
        <v>798</v>
      </c>
      <c r="C69" s="166"/>
      <c r="D69" s="41">
        <v>100</v>
      </c>
      <c r="E69" s="182">
        <v>685137.42</v>
      </c>
      <c r="F69" s="183"/>
      <c r="G69" s="182">
        <v>763497.48</v>
      </c>
      <c r="H69" s="183"/>
      <c r="I69" s="75"/>
    </row>
    <row r="70" spans="1:9" ht="102" x14ac:dyDescent="0.25">
      <c r="A70" s="81" t="s">
        <v>801</v>
      </c>
      <c r="B70" s="165" t="s">
        <v>798</v>
      </c>
      <c r="C70" s="166"/>
      <c r="D70" s="41">
        <v>600</v>
      </c>
      <c r="E70" s="182">
        <v>685137.42</v>
      </c>
      <c r="F70" s="183"/>
      <c r="G70" s="182">
        <v>763497.48</v>
      </c>
      <c r="H70" s="183"/>
      <c r="I70" s="75"/>
    </row>
    <row r="71" spans="1:9" ht="41.25" customHeight="1" x14ac:dyDescent="0.25">
      <c r="A71" s="80" t="s">
        <v>364</v>
      </c>
      <c r="B71" s="164">
        <v>2150000000</v>
      </c>
      <c r="C71" s="164"/>
      <c r="D71" s="41"/>
      <c r="E71" s="179">
        <f>E72+E75</f>
        <v>97491340</v>
      </c>
      <c r="F71" s="179"/>
      <c r="G71" s="179">
        <f>G72+G75</f>
        <v>97491340</v>
      </c>
      <c r="H71" s="179"/>
      <c r="I71" s="75"/>
    </row>
    <row r="72" spans="1:9" x14ac:dyDescent="0.25">
      <c r="A72" s="39" t="s">
        <v>79</v>
      </c>
      <c r="B72" s="163">
        <v>2150100000</v>
      </c>
      <c r="C72" s="163"/>
      <c r="D72" s="41"/>
      <c r="E72" s="176">
        <f>E73+E74</f>
        <v>12871325</v>
      </c>
      <c r="F72" s="176"/>
      <c r="G72" s="176">
        <f>G73+G74</f>
        <v>12871325</v>
      </c>
      <c r="H72" s="176"/>
      <c r="I72" s="75"/>
    </row>
    <row r="73" spans="1:9" ht="118.5" customHeight="1" x14ac:dyDescent="0.25">
      <c r="A73" s="39" t="s">
        <v>394</v>
      </c>
      <c r="B73" s="163">
        <v>2150180170</v>
      </c>
      <c r="C73" s="163"/>
      <c r="D73" s="41">
        <v>100</v>
      </c>
      <c r="E73" s="176">
        <v>12820120</v>
      </c>
      <c r="F73" s="176"/>
      <c r="G73" s="176">
        <v>12820120</v>
      </c>
      <c r="H73" s="176"/>
      <c r="I73" s="75"/>
    </row>
    <row r="74" spans="1:9" ht="94.5" customHeight="1" x14ac:dyDescent="0.25">
      <c r="A74" s="39" t="s">
        <v>395</v>
      </c>
      <c r="B74" s="163">
        <v>2150180170</v>
      </c>
      <c r="C74" s="163"/>
      <c r="D74" s="41">
        <v>200</v>
      </c>
      <c r="E74" s="176">
        <v>51205</v>
      </c>
      <c r="F74" s="176"/>
      <c r="G74" s="176">
        <v>51205</v>
      </c>
      <c r="H74" s="176"/>
      <c r="I74" s="75"/>
    </row>
    <row r="75" spans="1:9" ht="17.25" customHeight="1" x14ac:dyDescent="0.25">
      <c r="A75" s="39" t="s">
        <v>410</v>
      </c>
      <c r="B75" s="163">
        <v>2150200000</v>
      </c>
      <c r="C75" s="163"/>
      <c r="D75" s="41"/>
      <c r="E75" s="176">
        <f>E76+E77+E78</f>
        <v>84620015</v>
      </c>
      <c r="F75" s="176"/>
      <c r="G75" s="176">
        <f>G76+G77+G78</f>
        <v>84620015</v>
      </c>
      <c r="H75" s="176"/>
      <c r="I75" s="75"/>
    </row>
    <row r="76" spans="1:9" ht="155.25" customHeight="1" x14ac:dyDescent="0.25">
      <c r="A76" s="39" t="s">
        <v>411</v>
      </c>
      <c r="B76" s="163">
        <v>2150280150</v>
      </c>
      <c r="C76" s="163"/>
      <c r="D76" s="41">
        <v>100</v>
      </c>
      <c r="E76" s="176">
        <v>23568779</v>
      </c>
      <c r="F76" s="176"/>
      <c r="G76" s="176">
        <v>23568779</v>
      </c>
      <c r="H76" s="176"/>
      <c r="I76" s="75"/>
    </row>
    <row r="77" spans="1:9" ht="129" customHeight="1" x14ac:dyDescent="0.25">
      <c r="A77" s="39" t="s">
        <v>412</v>
      </c>
      <c r="B77" s="163">
        <v>2150280150</v>
      </c>
      <c r="C77" s="163"/>
      <c r="D77" s="41">
        <v>200</v>
      </c>
      <c r="E77" s="176">
        <v>225344</v>
      </c>
      <c r="F77" s="176"/>
      <c r="G77" s="176">
        <v>225344</v>
      </c>
      <c r="H77" s="176"/>
      <c r="I77" s="75"/>
    </row>
    <row r="78" spans="1:9" ht="127.5" x14ac:dyDescent="0.25">
      <c r="A78" s="39" t="s">
        <v>413</v>
      </c>
      <c r="B78" s="163">
        <v>2150280150</v>
      </c>
      <c r="C78" s="163"/>
      <c r="D78" s="41">
        <v>600</v>
      </c>
      <c r="E78" s="176">
        <v>60825892</v>
      </c>
      <c r="F78" s="176"/>
      <c r="G78" s="176">
        <v>60825892</v>
      </c>
      <c r="H78" s="176"/>
      <c r="I78" s="75"/>
    </row>
    <row r="79" spans="1:9" ht="30" customHeight="1" x14ac:dyDescent="0.25">
      <c r="A79" s="80" t="s">
        <v>81</v>
      </c>
      <c r="B79" s="164">
        <v>2160000000</v>
      </c>
      <c r="C79" s="164"/>
      <c r="D79" s="41"/>
      <c r="E79" s="179">
        <f>E80+E82</f>
        <v>3934404.35</v>
      </c>
      <c r="F79" s="179"/>
      <c r="G79" s="179">
        <f>G80+G82</f>
        <v>3934404.35</v>
      </c>
      <c r="H79" s="179"/>
      <c r="I79" s="75"/>
    </row>
    <row r="80" spans="1:9" ht="26.25" customHeight="1" x14ac:dyDescent="0.25">
      <c r="A80" s="39" t="s">
        <v>82</v>
      </c>
      <c r="B80" s="163">
        <v>2160100000</v>
      </c>
      <c r="C80" s="163"/>
      <c r="D80" s="41"/>
      <c r="E80" s="176">
        <f>E81</f>
        <v>2068404.35</v>
      </c>
      <c r="F80" s="176"/>
      <c r="G80" s="176">
        <f>G81</f>
        <v>2080404.35</v>
      </c>
      <c r="H80" s="176"/>
      <c r="I80" s="75"/>
    </row>
    <row r="81" spans="1:9" ht="42" customHeight="1" x14ac:dyDescent="0.25">
      <c r="A81" s="39" t="s">
        <v>512</v>
      </c>
      <c r="B81" s="163">
        <v>2160100120</v>
      </c>
      <c r="C81" s="163"/>
      <c r="D81" s="41">
        <v>600</v>
      </c>
      <c r="E81" s="176">
        <v>2068404.35</v>
      </c>
      <c r="F81" s="176"/>
      <c r="G81" s="176">
        <v>2080404.35</v>
      </c>
      <c r="H81" s="176"/>
      <c r="I81" s="75"/>
    </row>
    <row r="82" spans="1:9" ht="42" customHeight="1" x14ac:dyDescent="0.25">
      <c r="A82" s="39" t="s">
        <v>676</v>
      </c>
      <c r="B82" s="163">
        <v>2160200000</v>
      </c>
      <c r="C82" s="163"/>
      <c r="D82" s="41"/>
      <c r="E82" s="176">
        <f>E83+E84</f>
        <v>1866000</v>
      </c>
      <c r="F82" s="176"/>
      <c r="G82" s="176">
        <f>G83+G84</f>
        <v>1854000</v>
      </c>
      <c r="H82" s="176"/>
      <c r="I82" s="75"/>
    </row>
    <row r="83" spans="1:9" ht="53.25" customHeight="1" x14ac:dyDescent="0.25">
      <c r="A83" s="81" t="s">
        <v>574</v>
      </c>
      <c r="B83" s="128" t="s">
        <v>575</v>
      </c>
      <c r="C83" s="128"/>
      <c r="D83" s="41">
        <v>600</v>
      </c>
      <c r="E83" s="176">
        <v>1825394</v>
      </c>
      <c r="F83" s="176"/>
      <c r="G83" s="176">
        <v>1813655</v>
      </c>
      <c r="H83" s="176"/>
      <c r="I83" s="75"/>
    </row>
    <row r="84" spans="1:9" ht="53.25" customHeight="1" x14ac:dyDescent="0.25">
      <c r="A84" s="81" t="s">
        <v>574</v>
      </c>
      <c r="B84" s="128" t="s">
        <v>575</v>
      </c>
      <c r="C84" s="128"/>
      <c r="D84" s="41">
        <v>800</v>
      </c>
      <c r="E84" s="176">
        <v>40606</v>
      </c>
      <c r="F84" s="176"/>
      <c r="G84" s="176">
        <v>40345</v>
      </c>
      <c r="H84" s="176"/>
      <c r="I84" s="75"/>
    </row>
    <row r="85" spans="1:9" ht="19.5" customHeight="1" x14ac:dyDescent="0.25">
      <c r="A85" s="80" t="s">
        <v>83</v>
      </c>
      <c r="B85" s="164">
        <v>2170000000</v>
      </c>
      <c r="C85" s="164"/>
      <c r="D85" s="41"/>
      <c r="E85" s="179">
        <f>E86</f>
        <v>864780</v>
      </c>
      <c r="F85" s="179"/>
      <c r="G85" s="179">
        <f>G86</f>
        <v>864780</v>
      </c>
      <c r="H85" s="179"/>
      <c r="I85" s="75"/>
    </row>
    <row r="86" spans="1:9" x14ac:dyDescent="0.25">
      <c r="A86" s="39" t="s">
        <v>84</v>
      </c>
      <c r="B86" s="163">
        <v>2170100000</v>
      </c>
      <c r="C86" s="163"/>
      <c r="D86" s="41"/>
      <c r="E86" s="176">
        <f>E87+E88+E89</f>
        <v>864780</v>
      </c>
      <c r="F86" s="176"/>
      <c r="G86" s="176">
        <f>G87+G88+G89</f>
        <v>864780</v>
      </c>
      <c r="H86" s="176"/>
      <c r="I86" s="75"/>
    </row>
    <row r="87" spans="1:9" ht="63.75" x14ac:dyDescent="0.25">
      <c r="A87" s="39" t="s">
        <v>439</v>
      </c>
      <c r="B87" s="163">
        <v>2170180200</v>
      </c>
      <c r="C87" s="163"/>
      <c r="D87" s="41">
        <v>600</v>
      </c>
      <c r="E87" s="176">
        <v>29820</v>
      </c>
      <c r="F87" s="176"/>
      <c r="G87" s="176">
        <v>29820</v>
      </c>
      <c r="H87" s="176"/>
      <c r="I87" s="75"/>
    </row>
    <row r="88" spans="1:9" ht="42.75" customHeight="1" x14ac:dyDescent="0.25">
      <c r="A88" s="39" t="s">
        <v>107</v>
      </c>
      <c r="B88" s="163" t="s">
        <v>365</v>
      </c>
      <c r="C88" s="163"/>
      <c r="D88" s="41">
        <v>200</v>
      </c>
      <c r="E88" s="176">
        <v>223650</v>
      </c>
      <c r="F88" s="176"/>
      <c r="G88" s="176">
        <v>223650</v>
      </c>
      <c r="H88" s="176"/>
      <c r="I88" s="75"/>
    </row>
    <row r="89" spans="1:9" ht="52.5" customHeight="1" x14ac:dyDescent="0.25">
      <c r="A89" s="39" t="s">
        <v>108</v>
      </c>
      <c r="B89" s="163" t="s">
        <v>365</v>
      </c>
      <c r="C89" s="163"/>
      <c r="D89" s="41">
        <v>600</v>
      </c>
      <c r="E89" s="176">
        <v>611310</v>
      </c>
      <c r="F89" s="176"/>
      <c r="G89" s="176">
        <v>611310</v>
      </c>
      <c r="H89" s="176"/>
      <c r="I89" s="75"/>
    </row>
    <row r="90" spans="1:9" ht="20.25" customHeight="1" x14ac:dyDescent="0.25">
      <c r="A90" s="84" t="s">
        <v>293</v>
      </c>
      <c r="B90" s="164">
        <v>2180000000</v>
      </c>
      <c r="C90" s="164"/>
      <c r="D90" s="83"/>
      <c r="E90" s="179">
        <f>E91</f>
        <v>270000</v>
      </c>
      <c r="F90" s="179"/>
      <c r="G90" s="179">
        <f>G91</f>
        <v>270000</v>
      </c>
      <c r="H90" s="179"/>
      <c r="I90" s="75"/>
    </row>
    <row r="91" spans="1:9" ht="25.5" x14ac:dyDescent="0.25">
      <c r="A91" s="39" t="s">
        <v>75</v>
      </c>
      <c r="B91" s="163">
        <v>2180100000</v>
      </c>
      <c r="C91" s="163"/>
      <c r="D91" s="83"/>
      <c r="E91" s="176">
        <f>E92+E93+E94</f>
        <v>270000</v>
      </c>
      <c r="F91" s="176"/>
      <c r="G91" s="176">
        <f>G92+G93+G94</f>
        <v>270000</v>
      </c>
      <c r="H91" s="176"/>
      <c r="I91" s="75"/>
    </row>
    <row r="92" spans="1:9" ht="54.75" customHeight="1" x14ac:dyDescent="0.25">
      <c r="A92" s="39" t="s">
        <v>768</v>
      </c>
      <c r="B92" s="163">
        <v>2180100130</v>
      </c>
      <c r="C92" s="163"/>
      <c r="D92" s="41">
        <v>300</v>
      </c>
      <c r="E92" s="176">
        <v>24000</v>
      </c>
      <c r="F92" s="176"/>
      <c r="G92" s="176">
        <v>24000</v>
      </c>
      <c r="H92" s="176"/>
      <c r="I92" s="75"/>
    </row>
    <row r="93" spans="1:9" ht="25.5" x14ac:dyDescent="0.25">
      <c r="A93" s="39" t="s">
        <v>769</v>
      </c>
      <c r="B93" s="163">
        <v>2180100140</v>
      </c>
      <c r="C93" s="163"/>
      <c r="D93" s="41">
        <v>300</v>
      </c>
      <c r="E93" s="176">
        <v>186000</v>
      </c>
      <c r="F93" s="176"/>
      <c r="G93" s="176">
        <v>186000</v>
      </c>
      <c r="H93" s="176"/>
      <c r="I93" s="75"/>
    </row>
    <row r="94" spans="1:9" ht="31.5" customHeight="1" x14ac:dyDescent="0.25">
      <c r="A94" s="39" t="s">
        <v>770</v>
      </c>
      <c r="B94" s="163">
        <v>2180100150</v>
      </c>
      <c r="C94" s="163"/>
      <c r="D94" s="41">
        <v>300</v>
      </c>
      <c r="E94" s="176">
        <v>60000</v>
      </c>
      <c r="F94" s="176"/>
      <c r="G94" s="176">
        <v>60000</v>
      </c>
      <c r="H94" s="176"/>
      <c r="I94" s="75"/>
    </row>
    <row r="95" spans="1:9" ht="25.5" customHeight="1" x14ac:dyDescent="0.25">
      <c r="A95" s="39" t="s">
        <v>474</v>
      </c>
      <c r="B95" s="164">
        <v>2200000000</v>
      </c>
      <c r="C95" s="164"/>
      <c r="D95" s="41"/>
      <c r="E95" s="179">
        <f>E96+E108+E112</f>
        <v>8798955.0600000005</v>
      </c>
      <c r="F95" s="179"/>
      <c r="G95" s="179">
        <f>G96+G108+G112</f>
        <v>8799689.0300000012</v>
      </c>
      <c r="H95" s="179"/>
      <c r="I95" s="75"/>
    </row>
    <row r="96" spans="1:9" ht="22.5" customHeight="1" x14ac:dyDescent="0.25">
      <c r="A96" s="80" t="s">
        <v>366</v>
      </c>
      <c r="B96" s="164">
        <v>2210000000</v>
      </c>
      <c r="C96" s="164"/>
      <c r="D96" s="83"/>
      <c r="E96" s="179">
        <f>E97+E102+E104</f>
        <v>7015282.0600000005</v>
      </c>
      <c r="F96" s="179"/>
      <c r="G96" s="179">
        <f>G97+G102+G104</f>
        <v>7016016.0300000003</v>
      </c>
      <c r="H96" s="179"/>
      <c r="I96" s="75"/>
    </row>
    <row r="97" spans="1:9" ht="18.75" customHeight="1" x14ac:dyDescent="0.25">
      <c r="A97" s="39" t="s">
        <v>86</v>
      </c>
      <c r="B97" s="163">
        <v>2210100000</v>
      </c>
      <c r="C97" s="163"/>
      <c r="D97" s="41"/>
      <c r="E97" s="176">
        <f>E98+E99+E100+E101</f>
        <v>4635847</v>
      </c>
      <c r="F97" s="176"/>
      <c r="G97" s="176">
        <f>G98+G99+G100+G101</f>
        <v>4635847</v>
      </c>
      <c r="H97" s="176"/>
      <c r="I97" s="75"/>
    </row>
    <row r="98" spans="1:9" ht="76.5" x14ac:dyDescent="0.25">
      <c r="A98" s="39" t="s">
        <v>440</v>
      </c>
      <c r="B98" s="163">
        <v>2210100170</v>
      </c>
      <c r="C98" s="163"/>
      <c r="D98" s="41">
        <v>100</v>
      </c>
      <c r="E98" s="176">
        <v>2478743</v>
      </c>
      <c r="F98" s="176"/>
      <c r="G98" s="176">
        <v>2478743</v>
      </c>
      <c r="H98" s="176"/>
      <c r="I98" s="75"/>
    </row>
    <row r="99" spans="1:9" ht="53.25" customHeight="1" x14ac:dyDescent="0.25">
      <c r="A99" s="39" t="s">
        <v>441</v>
      </c>
      <c r="B99" s="163">
        <v>2210100170</v>
      </c>
      <c r="C99" s="163"/>
      <c r="D99" s="41">
        <v>200</v>
      </c>
      <c r="E99" s="176">
        <v>2128104</v>
      </c>
      <c r="F99" s="176"/>
      <c r="G99" s="176">
        <v>2128104</v>
      </c>
      <c r="H99" s="176"/>
      <c r="I99" s="75"/>
    </row>
    <row r="100" spans="1:9" ht="42" customHeight="1" x14ac:dyDescent="0.25">
      <c r="A100" s="39" t="s">
        <v>442</v>
      </c>
      <c r="B100" s="163">
        <v>2210100170</v>
      </c>
      <c r="C100" s="163"/>
      <c r="D100" s="41">
        <v>800</v>
      </c>
      <c r="E100" s="176">
        <v>14000</v>
      </c>
      <c r="F100" s="176"/>
      <c r="G100" s="176">
        <v>14000</v>
      </c>
      <c r="H100" s="176"/>
      <c r="I100" s="75"/>
    </row>
    <row r="101" spans="1:9" ht="38.25" x14ac:dyDescent="0.25">
      <c r="A101" s="39" t="s">
        <v>104</v>
      </c>
      <c r="B101" s="163">
        <v>2210100180</v>
      </c>
      <c r="C101" s="163"/>
      <c r="D101" s="41">
        <v>200</v>
      </c>
      <c r="E101" s="176">
        <v>15000</v>
      </c>
      <c r="F101" s="176"/>
      <c r="G101" s="176">
        <v>15000</v>
      </c>
      <c r="H101" s="176"/>
      <c r="I101" s="75"/>
    </row>
    <row r="102" spans="1:9" ht="25.5" x14ac:dyDescent="0.25">
      <c r="A102" s="39" t="s">
        <v>87</v>
      </c>
      <c r="B102" s="163">
        <v>2210200000</v>
      </c>
      <c r="C102" s="163"/>
      <c r="D102" s="41"/>
      <c r="E102" s="176">
        <f>E103</f>
        <v>91249</v>
      </c>
      <c r="F102" s="176"/>
      <c r="G102" s="176">
        <f>G103</f>
        <v>91249</v>
      </c>
      <c r="H102" s="176"/>
      <c r="I102" s="75"/>
    </row>
    <row r="103" spans="1:9" ht="38.25" x14ac:dyDescent="0.25">
      <c r="A103" s="39" t="s">
        <v>443</v>
      </c>
      <c r="B103" s="163">
        <v>2210200190</v>
      </c>
      <c r="C103" s="163"/>
      <c r="D103" s="41">
        <v>200</v>
      </c>
      <c r="E103" s="180">
        <v>91249</v>
      </c>
      <c r="F103" s="180"/>
      <c r="G103" s="180">
        <v>91249</v>
      </c>
      <c r="H103" s="180"/>
      <c r="I103" s="75"/>
    </row>
    <row r="104" spans="1:9" ht="29.25" customHeight="1" x14ac:dyDescent="0.25">
      <c r="A104" s="39" t="s">
        <v>475</v>
      </c>
      <c r="B104" s="163">
        <v>2210400000</v>
      </c>
      <c r="C104" s="163"/>
      <c r="D104" s="41"/>
      <c r="E104" s="176">
        <f>E105+E106+E107</f>
        <v>2288186.06</v>
      </c>
      <c r="F104" s="176"/>
      <c r="G104" s="176">
        <f>G105+G106+G107</f>
        <v>2288920.0300000003</v>
      </c>
      <c r="H104" s="176"/>
      <c r="I104" s="75"/>
    </row>
    <row r="105" spans="1:9" ht="82.5" customHeight="1" x14ac:dyDescent="0.25">
      <c r="A105" s="39" t="s">
        <v>228</v>
      </c>
      <c r="B105" s="163">
        <v>2210400200</v>
      </c>
      <c r="C105" s="163"/>
      <c r="D105" s="41">
        <v>100</v>
      </c>
      <c r="E105" s="176">
        <v>1607057</v>
      </c>
      <c r="F105" s="176"/>
      <c r="G105" s="176">
        <v>1607057</v>
      </c>
      <c r="H105" s="176"/>
      <c r="I105" s="75"/>
    </row>
    <row r="106" spans="1:9" ht="57.75" customHeight="1" x14ac:dyDescent="0.25">
      <c r="A106" s="39" t="s">
        <v>476</v>
      </c>
      <c r="B106" s="163">
        <v>2210400200</v>
      </c>
      <c r="C106" s="163"/>
      <c r="D106" s="41">
        <v>200</v>
      </c>
      <c r="E106" s="180">
        <v>658303.81000000006</v>
      </c>
      <c r="F106" s="180"/>
      <c r="G106" s="180">
        <v>658296.39</v>
      </c>
      <c r="H106" s="180"/>
      <c r="I106" s="75"/>
    </row>
    <row r="107" spans="1:9" ht="51" x14ac:dyDescent="0.25">
      <c r="A107" s="81" t="s">
        <v>576</v>
      </c>
      <c r="B107" s="128" t="s">
        <v>577</v>
      </c>
      <c r="C107" s="128"/>
      <c r="D107" s="41">
        <v>200</v>
      </c>
      <c r="E107" s="180">
        <v>22825.25</v>
      </c>
      <c r="F107" s="180"/>
      <c r="G107" s="180">
        <v>23566.639999999999</v>
      </c>
      <c r="H107" s="180"/>
      <c r="I107" s="75"/>
    </row>
    <row r="108" spans="1:9" ht="25.5" x14ac:dyDescent="0.25">
      <c r="A108" s="80" t="s">
        <v>88</v>
      </c>
      <c r="B108" s="164">
        <v>2220000000</v>
      </c>
      <c r="C108" s="164"/>
      <c r="D108" s="41"/>
      <c r="E108" s="179">
        <f>E109</f>
        <v>1483673</v>
      </c>
      <c r="F108" s="179"/>
      <c r="G108" s="179">
        <f>G109</f>
        <v>1483673</v>
      </c>
      <c r="H108" s="179"/>
      <c r="I108" s="75"/>
    </row>
    <row r="109" spans="1:9" x14ac:dyDescent="0.25">
      <c r="A109" s="39" t="s">
        <v>82</v>
      </c>
      <c r="B109" s="163">
        <v>2220100000</v>
      </c>
      <c r="C109" s="163"/>
      <c r="D109" s="41"/>
      <c r="E109" s="176">
        <f>E110+E111</f>
        <v>1483673</v>
      </c>
      <c r="F109" s="176"/>
      <c r="G109" s="176">
        <f>G110+G111</f>
        <v>1483673</v>
      </c>
      <c r="H109" s="176"/>
      <c r="I109" s="75"/>
    </row>
    <row r="110" spans="1:9" ht="78.75" customHeight="1" x14ac:dyDescent="0.25">
      <c r="A110" s="39" t="s">
        <v>444</v>
      </c>
      <c r="B110" s="163">
        <v>2220100210</v>
      </c>
      <c r="C110" s="163"/>
      <c r="D110" s="41">
        <v>100</v>
      </c>
      <c r="E110" s="176">
        <v>1400600</v>
      </c>
      <c r="F110" s="176"/>
      <c r="G110" s="176">
        <v>1400600</v>
      </c>
      <c r="H110" s="176"/>
      <c r="I110" s="75"/>
    </row>
    <row r="111" spans="1:9" ht="51" x14ac:dyDescent="0.25">
      <c r="A111" s="39" t="s">
        <v>445</v>
      </c>
      <c r="B111" s="163">
        <v>2220100210</v>
      </c>
      <c r="C111" s="163"/>
      <c r="D111" s="41">
        <v>200</v>
      </c>
      <c r="E111" s="176">
        <v>83073</v>
      </c>
      <c r="F111" s="176"/>
      <c r="G111" s="176">
        <v>83073</v>
      </c>
      <c r="H111" s="176"/>
      <c r="I111" s="75"/>
    </row>
    <row r="112" spans="1:9" ht="25.5" x14ac:dyDescent="0.25">
      <c r="A112" s="84" t="s">
        <v>367</v>
      </c>
      <c r="B112" s="164">
        <v>2240000000</v>
      </c>
      <c r="C112" s="164"/>
      <c r="D112" s="83"/>
      <c r="E112" s="179">
        <f>E113</f>
        <v>300000</v>
      </c>
      <c r="F112" s="179"/>
      <c r="G112" s="179">
        <f>G113</f>
        <v>300000</v>
      </c>
      <c r="H112" s="179"/>
      <c r="I112" s="75"/>
    </row>
    <row r="113" spans="1:9" ht="30" customHeight="1" x14ac:dyDescent="0.25">
      <c r="A113" s="39" t="s">
        <v>368</v>
      </c>
      <c r="B113" s="163">
        <v>2240100000</v>
      </c>
      <c r="C113" s="163"/>
      <c r="D113" s="41"/>
      <c r="E113" s="176">
        <f>E114</f>
        <v>300000</v>
      </c>
      <c r="F113" s="176"/>
      <c r="G113" s="176">
        <f>G114</f>
        <v>300000</v>
      </c>
      <c r="H113" s="176"/>
      <c r="I113" s="75"/>
    </row>
    <row r="114" spans="1:9" ht="33" customHeight="1" x14ac:dyDescent="0.25">
      <c r="A114" s="39" t="s">
        <v>369</v>
      </c>
      <c r="B114" s="163">
        <v>2240100230</v>
      </c>
      <c r="C114" s="163"/>
      <c r="D114" s="41">
        <v>200</v>
      </c>
      <c r="E114" s="176">
        <v>300000</v>
      </c>
      <c r="F114" s="176"/>
      <c r="G114" s="176">
        <v>300000</v>
      </c>
      <c r="H114" s="176"/>
      <c r="I114" s="75"/>
    </row>
    <row r="115" spans="1:9" ht="33.75" customHeight="1" x14ac:dyDescent="0.25">
      <c r="A115" s="84" t="s">
        <v>11</v>
      </c>
      <c r="B115" s="164">
        <v>2300000000</v>
      </c>
      <c r="C115" s="164"/>
      <c r="D115" s="41"/>
      <c r="E115" s="179">
        <f>E116</f>
        <v>330000</v>
      </c>
      <c r="F115" s="179"/>
      <c r="G115" s="179">
        <f>G116</f>
        <v>330000</v>
      </c>
      <c r="H115" s="179"/>
      <c r="I115" s="75"/>
    </row>
    <row r="116" spans="1:9" ht="41.25" customHeight="1" x14ac:dyDescent="0.25">
      <c r="A116" s="81" t="s">
        <v>370</v>
      </c>
      <c r="B116" s="163">
        <v>2310000000</v>
      </c>
      <c r="C116" s="163"/>
      <c r="D116" s="90"/>
      <c r="E116" s="176">
        <f>E117</f>
        <v>330000</v>
      </c>
      <c r="F116" s="176"/>
      <c r="G116" s="176">
        <f>G117</f>
        <v>330000</v>
      </c>
      <c r="H116" s="176"/>
      <c r="I116" s="75"/>
    </row>
    <row r="117" spans="1:9" ht="38.25" x14ac:dyDescent="0.25">
      <c r="A117" s="39" t="s">
        <v>89</v>
      </c>
      <c r="B117" s="163">
        <v>2310100000</v>
      </c>
      <c r="C117" s="163"/>
      <c r="D117" s="90"/>
      <c r="E117" s="176">
        <f>E119+E118</f>
        <v>330000</v>
      </c>
      <c r="F117" s="176"/>
      <c r="G117" s="176">
        <f>G119+G118</f>
        <v>330000</v>
      </c>
      <c r="H117" s="176"/>
      <c r="I117" s="75"/>
    </row>
    <row r="118" spans="1:9" ht="38.25" x14ac:dyDescent="0.25">
      <c r="A118" s="39" t="s">
        <v>771</v>
      </c>
      <c r="B118" s="163">
        <v>2310100240</v>
      </c>
      <c r="C118" s="163"/>
      <c r="D118" s="41">
        <v>200</v>
      </c>
      <c r="E118" s="176">
        <v>280000</v>
      </c>
      <c r="F118" s="176"/>
      <c r="G118" s="176">
        <v>280000</v>
      </c>
      <c r="H118" s="176"/>
      <c r="I118" s="75"/>
    </row>
    <row r="119" spans="1:9" ht="38.25" x14ac:dyDescent="0.25">
      <c r="A119" s="39" t="s">
        <v>767</v>
      </c>
      <c r="B119" s="163">
        <v>2310100240</v>
      </c>
      <c r="C119" s="163"/>
      <c r="D119" s="41">
        <v>600</v>
      </c>
      <c r="E119" s="176">
        <v>50000</v>
      </c>
      <c r="F119" s="176"/>
      <c r="G119" s="176">
        <v>50000</v>
      </c>
      <c r="H119" s="176"/>
      <c r="I119" s="75"/>
    </row>
    <row r="120" spans="1:9" ht="25.5" x14ac:dyDescent="0.25">
      <c r="A120" s="84" t="s">
        <v>320</v>
      </c>
      <c r="B120" s="164">
        <v>2400000000</v>
      </c>
      <c r="C120" s="164"/>
      <c r="D120" s="83"/>
      <c r="E120" s="179">
        <f>E121</f>
        <v>500000</v>
      </c>
      <c r="F120" s="179"/>
      <c r="G120" s="179">
        <f>G121</f>
        <v>500000</v>
      </c>
      <c r="H120" s="179"/>
      <c r="I120" s="75"/>
    </row>
    <row r="121" spans="1:9" ht="25.5" x14ac:dyDescent="0.25">
      <c r="A121" s="81" t="s">
        <v>321</v>
      </c>
      <c r="B121" s="163">
        <v>2410000000</v>
      </c>
      <c r="C121" s="163"/>
      <c r="D121" s="41"/>
      <c r="E121" s="176">
        <f>E122</f>
        <v>500000</v>
      </c>
      <c r="F121" s="176"/>
      <c r="G121" s="176">
        <f>G122</f>
        <v>500000</v>
      </c>
      <c r="H121" s="176"/>
      <c r="I121" s="75"/>
    </row>
    <row r="122" spans="1:9" ht="53.25" customHeight="1" x14ac:dyDescent="0.25">
      <c r="A122" s="39" t="s">
        <v>514</v>
      </c>
      <c r="B122" s="163">
        <v>2410100000</v>
      </c>
      <c r="C122" s="163"/>
      <c r="D122" s="41"/>
      <c r="E122" s="176">
        <f>E124+E125+E123</f>
        <v>500000</v>
      </c>
      <c r="F122" s="176"/>
      <c r="G122" s="176">
        <f>G124+G125+G123</f>
        <v>500000</v>
      </c>
      <c r="H122" s="176"/>
      <c r="I122" s="75"/>
    </row>
    <row r="123" spans="1:9" ht="53.25" customHeight="1" x14ac:dyDescent="0.25">
      <c r="A123" s="39" t="s">
        <v>423</v>
      </c>
      <c r="B123" s="163">
        <v>2410120200</v>
      </c>
      <c r="C123" s="163"/>
      <c r="D123" s="41">
        <v>800</v>
      </c>
      <c r="E123" s="176">
        <v>20000</v>
      </c>
      <c r="F123" s="176"/>
      <c r="G123" s="176">
        <v>20000</v>
      </c>
      <c r="H123" s="176"/>
      <c r="I123" s="75"/>
    </row>
    <row r="124" spans="1:9" ht="76.5" x14ac:dyDescent="0.25">
      <c r="A124" s="39" t="s">
        <v>578</v>
      </c>
      <c r="B124" s="163">
        <v>2410160010</v>
      </c>
      <c r="C124" s="163"/>
      <c r="D124" s="41">
        <v>800</v>
      </c>
      <c r="E124" s="176">
        <v>280000</v>
      </c>
      <c r="F124" s="176"/>
      <c r="G124" s="176">
        <v>280000</v>
      </c>
      <c r="H124" s="176"/>
      <c r="I124" s="75"/>
    </row>
    <row r="125" spans="1:9" ht="89.25" x14ac:dyDescent="0.25">
      <c r="A125" s="39" t="s">
        <v>579</v>
      </c>
      <c r="B125" s="163">
        <v>2410160020</v>
      </c>
      <c r="C125" s="163"/>
      <c r="D125" s="41">
        <v>800</v>
      </c>
      <c r="E125" s="176">
        <v>200000</v>
      </c>
      <c r="F125" s="176"/>
      <c r="G125" s="176">
        <v>200000</v>
      </c>
      <c r="H125" s="176"/>
      <c r="I125" s="75"/>
    </row>
    <row r="126" spans="1:9" ht="25.5" x14ac:dyDescent="0.25">
      <c r="A126" s="84" t="s">
        <v>360</v>
      </c>
      <c r="B126" s="164">
        <v>2500000000</v>
      </c>
      <c r="C126" s="164"/>
      <c r="D126" s="83"/>
      <c r="E126" s="179">
        <f>E127+E130</f>
        <v>380000</v>
      </c>
      <c r="F126" s="179"/>
      <c r="G126" s="179">
        <f>G127+G130</f>
        <v>380000</v>
      </c>
      <c r="H126" s="179"/>
      <c r="I126" s="75"/>
    </row>
    <row r="127" spans="1:9" ht="25.5" x14ac:dyDescent="0.25">
      <c r="A127" s="81" t="s">
        <v>387</v>
      </c>
      <c r="B127" s="163">
        <v>2510000000</v>
      </c>
      <c r="C127" s="163"/>
      <c r="D127" s="41"/>
      <c r="E127" s="176">
        <f>E128</f>
        <v>190000</v>
      </c>
      <c r="F127" s="176"/>
      <c r="G127" s="176">
        <f>G128</f>
        <v>190000</v>
      </c>
      <c r="H127" s="176"/>
      <c r="I127" s="75"/>
    </row>
    <row r="128" spans="1:9" x14ac:dyDescent="0.25">
      <c r="A128" s="39" t="s">
        <v>85</v>
      </c>
      <c r="B128" s="163">
        <v>2510100000</v>
      </c>
      <c r="C128" s="163"/>
      <c r="D128" s="41"/>
      <c r="E128" s="176">
        <f>E129</f>
        <v>190000</v>
      </c>
      <c r="F128" s="176"/>
      <c r="G128" s="176">
        <f>G129</f>
        <v>190000</v>
      </c>
      <c r="H128" s="176"/>
      <c r="I128" s="75"/>
    </row>
    <row r="129" spans="1:9" ht="51" x14ac:dyDescent="0.25">
      <c r="A129" s="39" t="s">
        <v>447</v>
      </c>
      <c r="B129" s="163">
        <v>2510100450</v>
      </c>
      <c r="C129" s="163"/>
      <c r="D129" s="41">
        <v>200</v>
      </c>
      <c r="E129" s="176">
        <v>190000</v>
      </c>
      <c r="F129" s="176"/>
      <c r="G129" s="176">
        <v>190000</v>
      </c>
      <c r="H129" s="176"/>
      <c r="I129" s="75"/>
    </row>
    <row r="130" spans="1:9" ht="38.25" x14ac:dyDescent="0.25">
      <c r="A130" s="39" t="s">
        <v>361</v>
      </c>
      <c r="B130" s="163">
        <v>2520000000</v>
      </c>
      <c r="C130" s="163"/>
      <c r="D130" s="41"/>
      <c r="E130" s="176">
        <f>E131</f>
        <v>190000</v>
      </c>
      <c r="F130" s="176"/>
      <c r="G130" s="176">
        <f>G131</f>
        <v>190000</v>
      </c>
      <c r="H130" s="176"/>
      <c r="I130" s="75"/>
    </row>
    <row r="131" spans="1:9" ht="27" customHeight="1" x14ac:dyDescent="0.25">
      <c r="A131" s="39" t="s">
        <v>383</v>
      </c>
      <c r="B131" s="163">
        <v>2520100000</v>
      </c>
      <c r="C131" s="163"/>
      <c r="D131" s="41"/>
      <c r="E131" s="176">
        <f>E132+E133</f>
        <v>190000</v>
      </c>
      <c r="F131" s="176"/>
      <c r="G131" s="176">
        <f>G132+G133</f>
        <v>190000</v>
      </c>
      <c r="H131" s="176"/>
      <c r="I131" s="75"/>
    </row>
    <row r="132" spans="1:9" ht="42" customHeight="1" x14ac:dyDescent="0.25">
      <c r="A132" s="39" t="s">
        <v>388</v>
      </c>
      <c r="B132" s="163">
        <v>2520100510</v>
      </c>
      <c r="C132" s="163"/>
      <c r="D132" s="41">
        <v>200</v>
      </c>
      <c r="E132" s="176">
        <v>150000</v>
      </c>
      <c r="F132" s="176"/>
      <c r="G132" s="176">
        <v>150000</v>
      </c>
      <c r="H132" s="176"/>
      <c r="I132" s="75"/>
    </row>
    <row r="133" spans="1:9" ht="40.5" customHeight="1" x14ac:dyDescent="0.25">
      <c r="A133" s="39" t="s">
        <v>388</v>
      </c>
      <c r="B133" s="163">
        <v>2520100510</v>
      </c>
      <c r="C133" s="163"/>
      <c r="D133" s="41">
        <v>600</v>
      </c>
      <c r="E133" s="176">
        <v>40000</v>
      </c>
      <c r="F133" s="176"/>
      <c r="G133" s="176">
        <v>40000</v>
      </c>
      <c r="H133" s="176"/>
      <c r="I133" s="75"/>
    </row>
    <row r="134" spans="1:9" ht="25.5" x14ac:dyDescent="0.25">
      <c r="A134" s="84" t="s">
        <v>371</v>
      </c>
      <c r="B134" s="164">
        <v>2600000000</v>
      </c>
      <c r="C134" s="164"/>
      <c r="D134" s="83"/>
      <c r="E134" s="179">
        <f>E135+E138</f>
        <v>2580800.8199999998</v>
      </c>
      <c r="F134" s="179"/>
      <c r="G134" s="179">
        <f>G135+G138</f>
        <v>2167348.67</v>
      </c>
      <c r="H134" s="179"/>
      <c r="I134" s="75"/>
    </row>
    <row r="135" spans="1:9" ht="27" customHeight="1" x14ac:dyDescent="0.25">
      <c r="A135" s="39" t="s">
        <v>448</v>
      </c>
      <c r="B135" s="163">
        <v>2610000000</v>
      </c>
      <c r="C135" s="163"/>
      <c r="D135" s="14"/>
      <c r="E135" s="176">
        <f>E136</f>
        <v>80000</v>
      </c>
      <c r="F135" s="176"/>
      <c r="G135" s="176">
        <f>G136</f>
        <v>80000</v>
      </c>
      <c r="H135" s="176"/>
      <c r="I135" s="75"/>
    </row>
    <row r="136" spans="1:9" ht="26.25" customHeight="1" x14ac:dyDescent="0.25">
      <c r="A136" s="39" t="s">
        <v>389</v>
      </c>
      <c r="B136" s="163">
        <v>2610100000</v>
      </c>
      <c r="C136" s="163"/>
      <c r="D136" s="41"/>
      <c r="E136" s="176">
        <f>E137</f>
        <v>80000</v>
      </c>
      <c r="F136" s="176"/>
      <c r="G136" s="176">
        <f>G137</f>
        <v>80000</v>
      </c>
      <c r="H136" s="176"/>
      <c r="I136" s="75"/>
    </row>
    <row r="137" spans="1:9" ht="51" x14ac:dyDescent="0.25">
      <c r="A137" s="39" t="s">
        <v>324</v>
      </c>
      <c r="B137" s="163">
        <v>2610100550</v>
      </c>
      <c r="C137" s="163"/>
      <c r="D137" s="41">
        <v>200</v>
      </c>
      <c r="E137" s="176">
        <v>80000</v>
      </c>
      <c r="F137" s="176"/>
      <c r="G137" s="176">
        <v>80000</v>
      </c>
      <c r="H137" s="176"/>
      <c r="I137" s="75"/>
    </row>
    <row r="138" spans="1:9" ht="25.5" x14ac:dyDescent="0.25">
      <c r="A138" s="81" t="s">
        <v>449</v>
      </c>
      <c r="B138" s="163">
        <v>2620000000</v>
      </c>
      <c r="C138" s="163"/>
      <c r="D138" s="41"/>
      <c r="E138" s="176">
        <f>E139</f>
        <v>2500800.8199999998</v>
      </c>
      <c r="F138" s="176"/>
      <c r="G138" s="176">
        <f>G139</f>
        <v>2087348.67</v>
      </c>
      <c r="H138" s="176"/>
      <c r="I138" s="75"/>
    </row>
    <row r="139" spans="1:9" ht="38.25" x14ac:dyDescent="0.25">
      <c r="A139" s="39" t="s">
        <v>319</v>
      </c>
      <c r="B139" s="163">
        <v>2620100000</v>
      </c>
      <c r="C139" s="163"/>
      <c r="D139" s="41"/>
      <c r="E139" s="176">
        <f>E140+E141</f>
        <v>2500800.8199999998</v>
      </c>
      <c r="F139" s="176"/>
      <c r="G139" s="176">
        <f>G140+G141</f>
        <v>2087348.67</v>
      </c>
      <c r="H139" s="176"/>
      <c r="I139" s="75"/>
    </row>
    <row r="140" spans="1:9" ht="55.5" customHeight="1" x14ac:dyDescent="0.25">
      <c r="A140" s="39" t="s">
        <v>580</v>
      </c>
      <c r="B140" s="163" t="s">
        <v>372</v>
      </c>
      <c r="C140" s="163"/>
      <c r="D140" s="41">
        <v>400</v>
      </c>
      <c r="E140" s="176"/>
      <c r="F140" s="176"/>
      <c r="G140" s="176">
        <v>2087348.67</v>
      </c>
      <c r="H140" s="176"/>
      <c r="I140" s="75"/>
    </row>
    <row r="141" spans="1:9" ht="55.5" customHeight="1" x14ac:dyDescent="0.25">
      <c r="A141" s="39" t="s">
        <v>580</v>
      </c>
      <c r="B141" s="163" t="s">
        <v>804</v>
      </c>
      <c r="C141" s="163"/>
      <c r="D141" s="41">
        <v>400</v>
      </c>
      <c r="E141" s="176">
        <v>2500800.8199999998</v>
      </c>
      <c r="F141" s="176"/>
      <c r="G141" s="177"/>
      <c r="H141" s="178"/>
      <c r="I141" s="75"/>
    </row>
    <row r="142" spans="1:9" ht="33" customHeight="1" x14ac:dyDescent="0.25">
      <c r="A142" s="84" t="s">
        <v>322</v>
      </c>
      <c r="B142" s="164">
        <v>2700000000</v>
      </c>
      <c r="C142" s="164"/>
      <c r="D142" s="83"/>
      <c r="E142" s="179">
        <f>E143+E146+E150+E153</f>
        <v>18736666.210000001</v>
      </c>
      <c r="F142" s="179"/>
      <c r="G142" s="179">
        <f>G143+G146+G150+G153</f>
        <v>19227220.990000002</v>
      </c>
      <c r="H142" s="179"/>
      <c r="I142" s="75"/>
    </row>
    <row r="143" spans="1:9" ht="38.25" x14ac:dyDescent="0.25">
      <c r="A143" s="39" t="s">
        <v>112</v>
      </c>
      <c r="B143" s="163">
        <v>2710000000</v>
      </c>
      <c r="C143" s="163"/>
      <c r="D143" s="41"/>
      <c r="E143" s="176">
        <f>E144</f>
        <v>2303000</v>
      </c>
      <c r="F143" s="176"/>
      <c r="G143" s="176">
        <f>G144</f>
        <v>2303000</v>
      </c>
      <c r="H143" s="176"/>
      <c r="I143" s="75"/>
    </row>
    <row r="144" spans="1:9" ht="25.5" x14ac:dyDescent="0.25">
      <c r="A144" s="39" t="s">
        <v>113</v>
      </c>
      <c r="B144" s="163">
        <v>2710100000</v>
      </c>
      <c r="C144" s="163"/>
      <c r="D144" s="41"/>
      <c r="E144" s="176">
        <f>E145</f>
        <v>2303000</v>
      </c>
      <c r="F144" s="176"/>
      <c r="G144" s="176">
        <f>G145</f>
        <v>2303000</v>
      </c>
      <c r="H144" s="176"/>
      <c r="I144" s="75"/>
    </row>
    <row r="145" spans="1:9" ht="51" x14ac:dyDescent="0.25">
      <c r="A145" s="92" t="s">
        <v>323</v>
      </c>
      <c r="B145" s="163">
        <v>2710120400</v>
      </c>
      <c r="C145" s="163"/>
      <c r="D145" s="41">
        <v>200</v>
      </c>
      <c r="E145" s="176">
        <v>2303000</v>
      </c>
      <c r="F145" s="176"/>
      <c r="G145" s="176">
        <v>2303000</v>
      </c>
      <c r="H145" s="176"/>
      <c r="I145" s="75"/>
    </row>
    <row r="146" spans="1:9" ht="44.25" customHeight="1" x14ac:dyDescent="0.25">
      <c r="A146" s="92" t="s">
        <v>114</v>
      </c>
      <c r="B146" s="163">
        <v>2720000000</v>
      </c>
      <c r="C146" s="163"/>
      <c r="D146" s="41"/>
      <c r="E146" s="176">
        <f>E147</f>
        <v>16148666.210000001</v>
      </c>
      <c r="F146" s="176"/>
      <c r="G146" s="176">
        <f>G147</f>
        <v>16639220.99</v>
      </c>
      <c r="H146" s="176"/>
      <c r="I146" s="75"/>
    </row>
    <row r="147" spans="1:9" ht="38.25" x14ac:dyDescent="0.25">
      <c r="A147" s="39" t="s">
        <v>115</v>
      </c>
      <c r="B147" s="163">
        <v>2720100000</v>
      </c>
      <c r="C147" s="163"/>
      <c r="D147" s="41"/>
      <c r="E147" s="176">
        <f>E148+E149</f>
        <v>16148666.210000001</v>
      </c>
      <c r="F147" s="176"/>
      <c r="G147" s="176">
        <f>G148+G149</f>
        <v>16639220.99</v>
      </c>
      <c r="H147" s="176"/>
      <c r="I147" s="75"/>
    </row>
    <row r="148" spans="1:9" ht="67.5" customHeight="1" x14ac:dyDescent="0.25">
      <c r="A148" s="92" t="s">
        <v>325</v>
      </c>
      <c r="B148" s="163">
        <v>2720120410</v>
      </c>
      <c r="C148" s="163"/>
      <c r="D148" s="41">
        <v>200</v>
      </c>
      <c r="E148" s="176">
        <v>6651427.6100000003</v>
      </c>
      <c r="F148" s="176"/>
      <c r="G148" s="176">
        <v>6804048.2699999996</v>
      </c>
      <c r="H148" s="176"/>
      <c r="I148" s="75"/>
    </row>
    <row r="149" spans="1:9" ht="78" customHeight="1" x14ac:dyDescent="0.25">
      <c r="A149" s="39" t="s">
        <v>393</v>
      </c>
      <c r="B149" s="163" t="s">
        <v>373</v>
      </c>
      <c r="C149" s="163"/>
      <c r="D149" s="88">
        <v>200</v>
      </c>
      <c r="E149" s="177">
        <v>9497238.5999999996</v>
      </c>
      <c r="F149" s="178"/>
      <c r="G149" s="177">
        <v>9835172.7200000007</v>
      </c>
      <c r="H149" s="178"/>
      <c r="I149" s="75"/>
    </row>
    <row r="150" spans="1:9" ht="29.25" customHeight="1" x14ac:dyDescent="0.25">
      <c r="A150" s="39" t="s">
        <v>326</v>
      </c>
      <c r="B150" s="163">
        <v>2730000000</v>
      </c>
      <c r="C150" s="163"/>
      <c r="D150" s="41"/>
      <c r="E150" s="176">
        <f>E151</f>
        <v>35000</v>
      </c>
      <c r="F150" s="176"/>
      <c r="G150" s="176">
        <f>G151</f>
        <v>35000</v>
      </c>
      <c r="H150" s="176"/>
      <c r="I150" s="75"/>
    </row>
    <row r="151" spans="1:9" ht="28.5" customHeight="1" x14ac:dyDescent="0.25">
      <c r="A151" s="39" t="s">
        <v>327</v>
      </c>
      <c r="B151" s="163">
        <v>2730100000</v>
      </c>
      <c r="C151" s="163"/>
      <c r="D151" s="41"/>
      <c r="E151" s="176">
        <f>E152</f>
        <v>35000</v>
      </c>
      <c r="F151" s="176"/>
      <c r="G151" s="176">
        <f>G152</f>
        <v>35000</v>
      </c>
      <c r="H151" s="176"/>
      <c r="I151" s="75"/>
    </row>
    <row r="152" spans="1:9" ht="55.5" customHeight="1" x14ac:dyDescent="0.25">
      <c r="A152" s="39" t="s">
        <v>328</v>
      </c>
      <c r="B152" s="163">
        <v>2730100600</v>
      </c>
      <c r="C152" s="163"/>
      <c r="D152" s="41">
        <v>200</v>
      </c>
      <c r="E152" s="176">
        <v>35000</v>
      </c>
      <c r="F152" s="176"/>
      <c r="G152" s="176">
        <v>35000</v>
      </c>
      <c r="H152" s="176"/>
      <c r="I152" s="75"/>
    </row>
    <row r="153" spans="1:9" ht="25.5" x14ac:dyDescent="0.25">
      <c r="A153" s="39" t="s">
        <v>384</v>
      </c>
      <c r="B153" s="163">
        <v>2740000000</v>
      </c>
      <c r="C153" s="163"/>
      <c r="D153" s="41"/>
      <c r="E153" s="176">
        <f>E154</f>
        <v>250000</v>
      </c>
      <c r="F153" s="176"/>
      <c r="G153" s="176">
        <f>G154</f>
        <v>250000</v>
      </c>
      <c r="H153" s="176"/>
      <c r="I153" s="75"/>
    </row>
    <row r="154" spans="1:9" ht="25.5" x14ac:dyDescent="0.25">
      <c r="A154" s="39" t="s">
        <v>385</v>
      </c>
      <c r="B154" s="163">
        <v>2740100000</v>
      </c>
      <c r="C154" s="163"/>
      <c r="D154" s="41"/>
      <c r="E154" s="176">
        <f>E155</f>
        <v>250000</v>
      </c>
      <c r="F154" s="176"/>
      <c r="G154" s="176">
        <f>G155</f>
        <v>250000</v>
      </c>
      <c r="H154" s="176"/>
      <c r="I154" s="75"/>
    </row>
    <row r="155" spans="1:9" ht="89.25" x14ac:dyDescent="0.25">
      <c r="A155" s="39" t="s">
        <v>386</v>
      </c>
      <c r="B155" s="163">
        <v>2740100610</v>
      </c>
      <c r="C155" s="163"/>
      <c r="D155" s="41">
        <v>200</v>
      </c>
      <c r="E155" s="176">
        <v>250000</v>
      </c>
      <c r="F155" s="176"/>
      <c r="G155" s="176">
        <v>250000</v>
      </c>
      <c r="H155" s="176"/>
      <c r="I155" s="75"/>
    </row>
    <row r="156" spans="1:9" ht="38.25" x14ac:dyDescent="0.25">
      <c r="A156" s="39" t="s">
        <v>477</v>
      </c>
      <c r="B156" s="164">
        <v>2800000000</v>
      </c>
      <c r="C156" s="164"/>
      <c r="D156" s="41"/>
      <c r="E156" s="179">
        <f>E157+E160+E166+E170+E173+E177+E180</f>
        <v>25628475</v>
      </c>
      <c r="F156" s="179"/>
      <c r="G156" s="179">
        <f>G157+G160+G166+G170+G173+G177+G180</f>
        <v>25597710</v>
      </c>
      <c r="H156" s="179"/>
      <c r="I156" s="75"/>
    </row>
    <row r="157" spans="1:9" ht="26.25" customHeight="1" x14ac:dyDescent="0.25">
      <c r="A157" s="39" t="s">
        <v>116</v>
      </c>
      <c r="B157" s="163">
        <v>2830000000</v>
      </c>
      <c r="C157" s="163"/>
      <c r="D157" s="41"/>
      <c r="E157" s="176">
        <f>E158</f>
        <v>337710</v>
      </c>
      <c r="F157" s="176"/>
      <c r="G157" s="176">
        <f>G158</f>
        <v>337710</v>
      </c>
      <c r="H157" s="176"/>
      <c r="I157" s="75"/>
    </row>
    <row r="158" spans="1:9" ht="25.5" customHeight="1" x14ac:dyDescent="0.25">
      <c r="A158" s="39" t="s">
        <v>329</v>
      </c>
      <c r="B158" s="163">
        <v>2830100000</v>
      </c>
      <c r="C158" s="163"/>
      <c r="D158" s="41"/>
      <c r="E158" s="176">
        <f>E159</f>
        <v>337710</v>
      </c>
      <c r="F158" s="176"/>
      <c r="G158" s="176">
        <f>G159</f>
        <v>337710</v>
      </c>
      <c r="H158" s="176"/>
      <c r="I158" s="75"/>
    </row>
    <row r="159" spans="1:9" ht="42.75" customHeight="1" x14ac:dyDescent="0.25">
      <c r="A159" s="39" t="s">
        <v>330</v>
      </c>
      <c r="B159" s="163">
        <v>2830140020</v>
      </c>
      <c r="C159" s="163"/>
      <c r="D159" s="41">
        <v>400</v>
      </c>
      <c r="E159" s="176">
        <v>337710</v>
      </c>
      <c r="F159" s="176"/>
      <c r="G159" s="176">
        <v>337710</v>
      </c>
      <c r="H159" s="176"/>
      <c r="I159" s="75"/>
    </row>
    <row r="160" spans="1:9" ht="38.25" x14ac:dyDescent="0.25">
      <c r="A160" s="39" t="s">
        <v>331</v>
      </c>
      <c r="B160" s="163">
        <v>2850000000</v>
      </c>
      <c r="C160" s="163"/>
      <c r="D160" s="41"/>
      <c r="E160" s="176">
        <f>E161+E164</f>
        <v>4234800</v>
      </c>
      <c r="F160" s="176"/>
      <c r="G160" s="176">
        <f>G161+G164</f>
        <v>4234800</v>
      </c>
      <c r="H160" s="176"/>
      <c r="I160" s="75"/>
    </row>
    <row r="161" spans="1:9" ht="21.75" customHeight="1" x14ac:dyDescent="0.25">
      <c r="A161" s="39" t="s">
        <v>120</v>
      </c>
      <c r="B161" s="163">
        <v>2850100000</v>
      </c>
      <c r="C161" s="163"/>
      <c r="D161" s="41"/>
      <c r="E161" s="176">
        <f>E162+E163</f>
        <v>3120000</v>
      </c>
      <c r="F161" s="176"/>
      <c r="G161" s="176">
        <f>G162+G163</f>
        <v>3120000</v>
      </c>
      <c r="H161" s="176"/>
      <c r="I161" s="75"/>
    </row>
    <row r="162" spans="1:9" ht="38.25" x14ac:dyDescent="0.25">
      <c r="A162" s="39" t="s">
        <v>332</v>
      </c>
      <c r="B162" s="163">
        <v>2850120530</v>
      </c>
      <c r="C162" s="163"/>
      <c r="D162" s="41">
        <v>200</v>
      </c>
      <c r="E162" s="176">
        <v>1120000</v>
      </c>
      <c r="F162" s="176"/>
      <c r="G162" s="176">
        <v>1120000</v>
      </c>
      <c r="H162" s="176"/>
      <c r="I162" s="75"/>
    </row>
    <row r="163" spans="1:9" ht="25.5" x14ac:dyDescent="0.25">
      <c r="A163" s="39" t="s">
        <v>686</v>
      </c>
      <c r="B163" s="163">
        <v>2850120540</v>
      </c>
      <c r="C163" s="163"/>
      <c r="D163" s="41">
        <v>200</v>
      </c>
      <c r="E163" s="176">
        <v>2000000</v>
      </c>
      <c r="F163" s="176"/>
      <c r="G163" s="176">
        <v>2000000</v>
      </c>
      <c r="H163" s="176"/>
      <c r="I163" s="75"/>
    </row>
    <row r="164" spans="1:9" ht="53.25" customHeight="1" x14ac:dyDescent="0.25">
      <c r="A164" s="39" t="s">
        <v>292</v>
      </c>
      <c r="B164" s="163">
        <v>2850200000</v>
      </c>
      <c r="C164" s="163"/>
      <c r="D164" s="41"/>
      <c r="E164" s="176">
        <f>E165</f>
        <v>1114800</v>
      </c>
      <c r="F164" s="176"/>
      <c r="G164" s="176">
        <f>G165</f>
        <v>1114800</v>
      </c>
      <c r="H164" s="176"/>
      <c r="I164" s="75"/>
    </row>
    <row r="165" spans="1:9" ht="51.75" x14ac:dyDescent="0.25">
      <c r="A165" s="87" t="s">
        <v>581</v>
      </c>
      <c r="B165" s="163">
        <v>2850260200</v>
      </c>
      <c r="C165" s="163"/>
      <c r="D165" s="41">
        <v>800</v>
      </c>
      <c r="E165" s="176">
        <v>1114800</v>
      </c>
      <c r="F165" s="176"/>
      <c r="G165" s="176">
        <v>1114800</v>
      </c>
      <c r="H165" s="176"/>
      <c r="I165" s="75"/>
    </row>
    <row r="166" spans="1:9" ht="26.25" customHeight="1" x14ac:dyDescent="0.25">
      <c r="A166" s="39" t="s">
        <v>117</v>
      </c>
      <c r="B166" s="163">
        <v>2860000000</v>
      </c>
      <c r="C166" s="163"/>
      <c r="D166" s="41"/>
      <c r="E166" s="176">
        <f>E167</f>
        <v>1112900</v>
      </c>
      <c r="F166" s="176"/>
      <c r="G166" s="176">
        <f>G167</f>
        <v>1112900</v>
      </c>
      <c r="H166" s="176"/>
      <c r="I166" s="75"/>
    </row>
    <row r="167" spans="1:9" ht="30" customHeight="1" x14ac:dyDescent="0.25">
      <c r="A167" s="39" t="s">
        <v>131</v>
      </c>
      <c r="B167" s="163">
        <v>2860100000</v>
      </c>
      <c r="C167" s="163"/>
      <c r="D167" s="41"/>
      <c r="E167" s="176">
        <f>E168+E169</f>
        <v>1112900</v>
      </c>
      <c r="F167" s="176"/>
      <c r="G167" s="176">
        <f>G168+G169</f>
        <v>1112900</v>
      </c>
      <c r="H167" s="176"/>
      <c r="I167" s="75"/>
    </row>
    <row r="168" spans="1:9" ht="38.25" x14ac:dyDescent="0.25">
      <c r="A168" s="39" t="s">
        <v>224</v>
      </c>
      <c r="B168" s="163">
        <v>2860120550</v>
      </c>
      <c r="C168" s="163"/>
      <c r="D168" s="41">
        <v>200</v>
      </c>
      <c r="E168" s="176">
        <v>529100</v>
      </c>
      <c r="F168" s="176"/>
      <c r="G168" s="176">
        <v>529100</v>
      </c>
      <c r="H168" s="176"/>
      <c r="I168" s="75"/>
    </row>
    <row r="169" spans="1:9" ht="32.25" customHeight="1" x14ac:dyDescent="0.25">
      <c r="A169" s="39" t="s">
        <v>225</v>
      </c>
      <c r="B169" s="163">
        <v>2860120560</v>
      </c>
      <c r="C169" s="163"/>
      <c r="D169" s="41">
        <v>200</v>
      </c>
      <c r="E169" s="176">
        <v>583800</v>
      </c>
      <c r="F169" s="176"/>
      <c r="G169" s="176">
        <v>583800</v>
      </c>
      <c r="H169" s="176"/>
      <c r="I169" s="75"/>
    </row>
    <row r="170" spans="1:9" ht="25.5" x14ac:dyDescent="0.25">
      <c r="A170" s="39" t="s">
        <v>478</v>
      </c>
      <c r="B170" s="163">
        <v>2870000000</v>
      </c>
      <c r="C170" s="163"/>
      <c r="D170" s="41"/>
      <c r="E170" s="176">
        <f>E171</f>
        <v>18793065</v>
      </c>
      <c r="F170" s="176"/>
      <c r="G170" s="176">
        <f>G171</f>
        <v>18762300</v>
      </c>
      <c r="H170" s="176"/>
      <c r="I170" s="75"/>
    </row>
    <row r="171" spans="1:9" ht="25.5" x14ac:dyDescent="0.25">
      <c r="A171" s="39" t="s">
        <v>479</v>
      </c>
      <c r="B171" s="163">
        <v>2870100000</v>
      </c>
      <c r="C171" s="163"/>
      <c r="D171" s="41"/>
      <c r="E171" s="176">
        <f>E172</f>
        <v>18793065</v>
      </c>
      <c r="F171" s="176"/>
      <c r="G171" s="176">
        <f>G172</f>
        <v>18762300</v>
      </c>
      <c r="H171" s="176"/>
      <c r="I171" s="75"/>
    </row>
    <row r="172" spans="1:9" ht="63.75" x14ac:dyDescent="0.25">
      <c r="A172" s="39" t="s">
        <v>414</v>
      </c>
      <c r="B172" s="163">
        <v>2870160240</v>
      </c>
      <c r="C172" s="163"/>
      <c r="D172" s="41">
        <v>800</v>
      </c>
      <c r="E172" s="176">
        <v>18793065</v>
      </c>
      <c r="F172" s="176"/>
      <c r="G172" s="176">
        <v>18762300</v>
      </c>
      <c r="H172" s="176"/>
      <c r="I172" s="75"/>
    </row>
    <row r="173" spans="1:9" ht="30" customHeight="1" x14ac:dyDescent="0.25">
      <c r="A173" s="39" t="s">
        <v>119</v>
      </c>
      <c r="B173" s="163">
        <v>2880000000</v>
      </c>
      <c r="C173" s="163"/>
      <c r="D173" s="41"/>
      <c r="E173" s="176">
        <f>E174</f>
        <v>350000</v>
      </c>
      <c r="F173" s="176"/>
      <c r="G173" s="176">
        <f>G174</f>
        <v>350000</v>
      </c>
      <c r="H173" s="176"/>
      <c r="I173" s="75"/>
    </row>
    <row r="174" spans="1:9" ht="18" customHeight="1" x14ac:dyDescent="0.25">
      <c r="A174" s="39" t="s">
        <v>333</v>
      </c>
      <c r="B174" s="163">
        <v>2880100000</v>
      </c>
      <c r="C174" s="163"/>
      <c r="D174" s="41"/>
      <c r="E174" s="176">
        <f>E175+E176</f>
        <v>350000</v>
      </c>
      <c r="F174" s="176"/>
      <c r="G174" s="176">
        <f>G175+G176</f>
        <v>350000</v>
      </c>
      <c r="H174" s="176"/>
      <c r="I174" s="75"/>
    </row>
    <row r="175" spans="1:9" ht="38.25" x14ac:dyDescent="0.25">
      <c r="A175" s="39" t="s">
        <v>226</v>
      </c>
      <c r="B175" s="163">
        <v>2880120580</v>
      </c>
      <c r="C175" s="163"/>
      <c r="D175" s="41">
        <v>200</v>
      </c>
      <c r="E175" s="176">
        <v>300000</v>
      </c>
      <c r="F175" s="176"/>
      <c r="G175" s="176">
        <v>300000</v>
      </c>
      <c r="H175" s="176"/>
      <c r="I175" s="75"/>
    </row>
    <row r="176" spans="1:9" ht="38.25" x14ac:dyDescent="0.25">
      <c r="A176" s="39" t="s">
        <v>227</v>
      </c>
      <c r="B176" s="163">
        <v>2880120590</v>
      </c>
      <c r="C176" s="163"/>
      <c r="D176" s="41">
        <v>200</v>
      </c>
      <c r="E176" s="176">
        <v>50000</v>
      </c>
      <c r="F176" s="176"/>
      <c r="G176" s="176">
        <v>50000</v>
      </c>
      <c r="H176" s="176"/>
      <c r="I176" s="75"/>
    </row>
    <row r="177" spans="1:9" ht="30.75" customHeight="1" x14ac:dyDescent="0.25">
      <c r="A177" s="39" t="s">
        <v>334</v>
      </c>
      <c r="B177" s="163">
        <v>2890000000</v>
      </c>
      <c r="C177" s="163"/>
      <c r="D177" s="41"/>
      <c r="E177" s="176">
        <f>E178</f>
        <v>100000</v>
      </c>
      <c r="F177" s="176"/>
      <c r="G177" s="176">
        <f>G178</f>
        <v>100000</v>
      </c>
      <c r="H177" s="176"/>
      <c r="I177" s="151"/>
    </row>
    <row r="178" spans="1:9" x14ac:dyDescent="0.25">
      <c r="A178" s="39" t="s">
        <v>135</v>
      </c>
      <c r="B178" s="163">
        <v>2890100000</v>
      </c>
      <c r="C178" s="163"/>
      <c r="D178" s="41"/>
      <c r="E178" s="176">
        <f>E179</f>
        <v>100000</v>
      </c>
      <c r="F178" s="176"/>
      <c r="G178" s="176">
        <f>G179</f>
        <v>100000</v>
      </c>
      <c r="H178" s="176"/>
      <c r="I178" s="151"/>
    </row>
    <row r="179" spans="1:9" ht="40.5" customHeight="1" x14ac:dyDescent="0.25">
      <c r="A179" s="39" t="s">
        <v>721</v>
      </c>
      <c r="B179" s="163">
        <v>2890120600</v>
      </c>
      <c r="C179" s="163"/>
      <c r="D179" s="41">
        <v>200</v>
      </c>
      <c r="E179" s="176">
        <v>100000</v>
      </c>
      <c r="F179" s="176"/>
      <c r="G179" s="176">
        <v>100000</v>
      </c>
      <c r="H179" s="176"/>
      <c r="I179" s="75"/>
    </row>
    <row r="180" spans="1:9" ht="63.75" x14ac:dyDescent="0.25">
      <c r="A180" s="39" t="s">
        <v>336</v>
      </c>
      <c r="B180" s="163" t="s">
        <v>337</v>
      </c>
      <c r="C180" s="163"/>
      <c r="D180" s="41"/>
      <c r="E180" s="176">
        <f>E181</f>
        <v>700000</v>
      </c>
      <c r="F180" s="176"/>
      <c r="G180" s="176">
        <f>G181</f>
        <v>700000</v>
      </c>
      <c r="H180" s="176"/>
      <c r="I180" s="75"/>
    </row>
    <row r="181" spans="1:9" ht="33" customHeight="1" x14ac:dyDescent="0.25">
      <c r="A181" s="39" t="s">
        <v>118</v>
      </c>
      <c r="B181" s="163" t="s">
        <v>338</v>
      </c>
      <c r="C181" s="163"/>
      <c r="D181" s="41"/>
      <c r="E181" s="176">
        <f>E182</f>
        <v>700000</v>
      </c>
      <c r="F181" s="176"/>
      <c r="G181" s="176">
        <f>G182</f>
        <v>700000</v>
      </c>
      <c r="H181" s="176"/>
      <c r="I181" s="75"/>
    </row>
    <row r="182" spans="1:9" ht="30.75" customHeight="1" x14ac:dyDescent="0.25">
      <c r="A182" s="39" t="s">
        <v>136</v>
      </c>
      <c r="B182" s="163" t="s">
        <v>339</v>
      </c>
      <c r="C182" s="163"/>
      <c r="D182" s="41">
        <v>200</v>
      </c>
      <c r="E182" s="176">
        <v>700000</v>
      </c>
      <c r="F182" s="176"/>
      <c r="G182" s="176">
        <v>700000</v>
      </c>
      <c r="H182" s="176"/>
      <c r="I182" s="75"/>
    </row>
    <row r="183" spans="1:9" ht="38.25" x14ac:dyDescent="0.25">
      <c r="A183" s="39" t="s">
        <v>450</v>
      </c>
      <c r="B183" s="164">
        <v>2900000000</v>
      </c>
      <c r="C183" s="164"/>
      <c r="D183" s="41"/>
      <c r="E183" s="179">
        <f>E184+E190</f>
        <v>3823279.0300000003</v>
      </c>
      <c r="F183" s="179"/>
      <c r="G183" s="179">
        <f>G184+G190</f>
        <v>54395343.839999996</v>
      </c>
      <c r="H183" s="179"/>
      <c r="I183" s="75"/>
    </row>
    <row r="184" spans="1:9" ht="30.75" customHeight="1" x14ac:dyDescent="0.25">
      <c r="A184" s="39" t="s">
        <v>451</v>
      </c>
      <c r="B184" s="163">
        <v>2910000000</v>
      </c>
      <c r="C184" s="163"/>
      <c r="D184" s="41"/>
      <c r="E184" s="176">
        <f>E185+E187</f>
        <v>1614679.03</v>
      </c>
      <c r="F184" s="176"/>
      <c r="G184" s="176">
        <f>G185+G187</f>
        <v>1633593.33</v>
      </c>
      <c r="H184" s="176"/>
      <c r="I184" s="75"/>
    </row>
    <row r="185" spans="1:9" ht="25.5" x14ac:dyDescent="0.25">
      <c r="A185" s="39" t="s">
        <v>420</v>
      </c>
      <c r="B185" s="163">
        <v>2910100000</v>
      </c>
      <c r="C185" s="163"/>
      <c r="D185" s="41"/>
      <c r="E185" s="176">
        <f>E186</f>
        <v>550000</v>
      </c>
      <c r="F185" s="176"/>
      <c r="G185" s="176">
        <f>G186</f>
        <v>550000</v>
      </c>
      <c r="H185" s="176"/>
      <c r="I185" s="75"/>
    </row>
    <row r="186" spans="1:9" ht="25.5" x14ac:dyDescent="0.25">
      <c r="A186" s="39" t="s">
        <v>452</v>
      </c>
      <c r="B186" s="163">
        <v>2910120700</v>
      </c>
      <c r="C186" s="163"/>
      <c r="D186" s="41">
        <v>200</v>
      </c>
      <c r="E186" s="176">
        <v>550000</v>
      </c>
      <c r="F186" s="176"/>
      <c r="G186" s="176">
        <v>550000</v>
      </c>
      <c r="H186" s="176"/>
      <c r="I186" s="75"/>
    </row>
    <row r="187" spans="1:9" x14ac:dyDescent="0.25">
      <c r="A187" s="39" t="s">
        <v>407</v>
      </c>
      <c r="B187" s="163">
        <v>2910200000</v>
      </c>
      <c r="C187" s="163"/>
      <c r="D187" s="41"/>
      <c r="E187" s="176">
        <f>E188+E189</f>
        <v>1064679.03</v>
      </c>
      <c r="F187" s="176"/>
      <c r="G187" s="176">
        <f>G188+G189</f>
        <v>1083593.33</v>
      </c>
      <c r="H187" s="176"/>
      <c r="I187" s="75"/>
    </row>
    <row r="188" spans="1:9" ht="39.75" customHeight="1" x14ac:dyDescent="0.25">
      <c r="A188" s="39" t="s">
        <v>740</v>
      </c>
      <c r="B188" s="163">
        <v>2910220710</v>
      </c>
      <c r="C188" s="163"/>
      <c r="D188" s="41">
        <v>200</v>
      </c>
      <c r="E188" s="176">
        <v>300000</v>
      </c>
      <c r="F188" s="176"/>
      <c r="G188" s="176">
        <v>300000</v>
      </c>
      <c r="H188" s="176"/>
      <c r="I188" s="75"/>
    </row>
    <row r="189" spans="1:9" ht="38.25" x14ac:dyDescent="0.25">
      <c r="A189" s="90" t="s">
        <v>674</v>
      </c>
      <c r="B189" s="163" t="s">
        <v>582</v>
      </c>
      <c r="C189" s="163"/>
      <c r="D189" s="41">
        <v>200</v>
      </c>
      <c r="E189" s="176">
        <v>764679.03</v>
      </c>
      <c r="F189" s="176"/>
      <c r="G189" s="176">
        <v>783593.33</v>
      </c>
      <c r="H189" s="176"/>
      <c r="I189" s="75"/>
    </row>
    <row r="190" spans="1:9" ht="25.5" customHeight="1" x14ac:dyDescent="0.25">
      <c r="A190" s="162" t="s">
        <v>509</v>
      </c>
      <c r="B190" s="163">
        <v>2920000000</v>
      </c>
      <c r="C190" s="163"/>
      <c r="D190" s="163"/>
      <c r="E190" s="176">
        <f>E192+E195</f>
        <v>2208600</v>
      </c>
      <c r="F190" s="176"/>
      <c r="G190" s="177">
        <f>G192</f>
        <v>52761750.509999998</v>
      </c>
      <c r="H190" s="178"/>
      <c r="I190" s="75"/>
    </row>
    <row r="191" spans="1:9" ht="6" hidden="1" customHeight="1" x14ac:dyDescent="0.25">
      <c r="A191" s="162"/>
      <c r="B191" s="163"/>
      <c r="C191" s="163"/>
      <c r="D191" s="163"/>
      <c r="E191" s="176"/>
      <c r="F191" s="176"/>
      <c r="G191" s="176"/>
      <c r="H191" s="176"/>
      <c r="I191" s="75"/>
    </row>
    <row r="192" spans="1:9" ht="30" customHeight="1" x14ac:dyDescent="0.25">
      <c r="A192" s="39" t="s">
        <v>374</v>
      </c>
      <c r="B192" s="163">
        <v>2920200000</v>
      </c>
      <c r="C192" s="163"/>
      <c r="D192" s="41"/>
      <c r="E192" s="176">
        <f>E193+E194+E195</f>
        <v>2208600</v>
      </c>
      <c r="F192" s="176"/>
      <c r="G192" s="176">
        <f>G193+G194+G195</f>
        <v>52761750.509999998</v>
      </c>
      <c r="H192" s="176"/>
      <c r="I192" s="75"/>
    </row>
    <row r="193" spans="1:9" ht="38.25" x14ac:dyDescent="0.25">
      <c r="A193" s="39" t="s">
        <v>453</v>
      </c>
      <c r="B193" s="163">
        <v>2920220750</v>
      </c>
      <c r="C193" s="163"/>
      <c r="D193" s="41">
        <v>200</v>
      </c>
      <c r="E193" s="176">
        <v>1808600</v>
      </c>
      <c r="F193" s="176"/>
      <c r="G193" s="176">
        <v>1856700</v>
      </c>
      <c r="H193" s="176"/>
      <c r="I193" s="75"/>
    </row>
    <row r="194" spans="1:9" ht="51" x14ac:dyDescent="0.25">
      <c r="A194" s="39" t="s">
        <v>454</v>
      </c>
      <c r="B194" s="163">
        <v>2920220760</v>
      </c>
      <c r="C194" s="163"/>
      <c r="D194" s="41">
        <v>200</v>
      </c>
      <c r="E194" s="176">
        <v>400000</v>
      </c>
      <c r="F194" s="176"/>
      <c r="G194" s="176">
        <v>400000</v>
      </c>
      <c r="H194" s="176"/>
      <c r="I194" s="75"/>
    </row>
    <row r="195" spans="1:9" ht="53.25" customHeight="1" x14ac:dyDescent="0.25">
      <c r="A195" s="39" t="s">
        <v>583</v>
      </c>
      <c r="B195" s="163" t="s">
        <v>584</v>
      </c>
      <c r="C195" s="163"/>
      <c r="D195" s="41">
        <v>400</v>
      </c>
      <c r="E195" s="176"/>
      <c r="F195" s="176"/>
      <c r="G195" s="176">
        <v>50505050.509999998</v>
      </c>
      <c r="H195" s="176"/>
      <c r="I195" s="75"/>
    </row>
    <row r="196" spans="1:9" ht="25.5" x14ac:dyDescent="0.25">
      <c r="A196" s="84" t="s">
        <v>390</v>
      </c>
      <c r="B196" s="164">
        <v>3100000000</v>
      </c>
      <c r="C196" s="164"/>
      <c r="D196" s="41"/>
      <c r="E196" s="179">
        <f>E197+E203</f>
        <v>2575000</v>
      </c>
      <c r="F196" s="179"/>
      <c r="G196" s="179">
        <f>G197+G203</f>
        <v>2575000</v>
      </c>
      <c r="H196" s="179"/>
      <c r="I196" s="75"/>
    </row>
    <row r="197" spans="1:9" ht="28.5" customHeight="1" x14ac:dyDescent="0.25">
      <c r="A197" s="39" t="s">
        <v>340</v>
      </c>
      <c r="B197" s="163">
        <v>3110000000</v>
      </c>
      <c r="C197" s="163"/>
      <c r="D197" s="41"/>
      <c r="E197" s="176">
        <f>E198+E201</f>
        <v>1700000</v>
      </c>
      <c r="F197" s="176"/>
      <c r="G197" s="176">
        <f>G198+G201</f>
        <v>1700000</v>
      </c>
      <c r="H197" s="176"/>
      <c r="I197" s="75"/>
    </row>
    <row r="198" spans="1:9" ht="25.5" x14ac:dyDescent="0.25">
      <c r="A198" s="39" t="s">
        <v>341</v>
      </c>
      <c r="B198" s="163">
        <v>3110100000</v>
      </c>
      <c r="C198" s="163"/>
      <c r="D198" s="41"/>
      <c r="E198" s="176">
        <f>E199+E200</f>
        <v>500000</v>
      </c>
      <c r="F198" s="176"/>
      <c r="G198" s="176">
        <f>G199+G200</f>
        <v>500000</v>
      </c>
      <c r="H198" s="176"/>
      <c r="I198" s="75"/>
    </row>
    <row r="199" spans="1:9" ht="51" x14ac:dyDescent="0.25">
      <c r="A199" s="39" t="s">
        <v>342</v>
      </c>
      <c r="B199" s="163">
        <v>3110120800</v>
      </c>
      <c r="C199" s="163"/>
      <c r="D199" s="41">
        <v>200</v>
      </c>
      <c r="E199" s="176">
        <v>400000</v>
      </c>
      <c r="F199" s="176"/>
      <c r="G199" s="176">
        <v>400000</v>
      </c>
      <c r="H199" s="176"/>
      <c r="I199" s="75"/>
    </row>
    <row r="200" spans="1:9" ht="38.25" x14ac:dyDescent="0.25">
      <c r="A200" s="39" t="s">
        <v>343</v>
      </c>
      <c r="B200" s="163">
        <v>3110120810</v>
      </c>
      <c r="C200" s="163"/>
      <c r="D200" s="41">
        <v>200</v>
      </c>
      <c r="E200" s="176">
        <v>100000</v>
      </c>
      <c r="F200" s="176"/>
      <c r="G200" s="176">
        <v>100000</v>
      </c>
      <c r="H200" s="176"/>
      <c r="I200" s="75"/>
    </row>
    <row r="201" spans="1:9" ht="26.25" x14ac:dyDescent="0.25">
      <c r="A201" s="87" t="s">
        <v>513</v>
      </c>
      <c r="B201" s="163">
        <v>3110200000</v>
      </c>
      <c r="C201" s="163"/>
      <c r="D201" s="41"/>
      <c r="E201" s="176">
        <f>E202</f>
        <v>1200000</v>
      </c>
      <c r="F201" s="176"/>
      <c r="G201" s="176">
        <f>G202</f>
        <v>1200000</v>
      </c>
      <c r="H201" s="176"/>
      <c r="I201" s="75"/>
    </row>
    <row r="202" spans="1:9" ht="39.75" customHeight="1" x14ac:dyDescent="0.25">
      <c r="A202" s="39" t="s">
        <v>344</v>
      </c>
      <c r="B202" s="163">
        <v>3110220820</v>
      </c>
      <c r="C202" s="163"/>
      <c r="D202" s="41">
        <v>200</v>
      </c>
      <c r="E202" s="180">
        <v>1200000</v>
      </c>
      <c r="F202" s="180"/>
      <c r="G202" s="180">
        <v>1200000</v>
      </c>
      <c r="H202" s="180"/>
      <c r="I202" s="75"/>
    </row>
    <row r="203" spans="1:9" ht="38.25" x14ac:dyDescent="0.25">
      <c r="A203" s="39" t="s">
        <v>375</v>
      </c>
      <c r="B203" s="163">
        <v>3120000000</v>
      </c>
      <c r="C203" s="163"/>
      <c r="D203" s="41"/>
      <c r="E203" s="176">
        <f>E204</f>
        <v>875000</v>
      </c>
      <c r="F203" s="176"/>
      <c r="G203" s="176">
        <f>G204</f>
        <v>875000</v>
      </c>
      <c r="H203" s="176"/>
      <c r="I203" s="75"/>
    </row>
    <row r="204" spans="1:9" ht="38.25" x14ac:dyDescent="0.25">
      <c r="A204" s="39" t="s">
        <v>376</v>
      </c>
      <c r="B204" s="163">
        <v>3120100000</v>
      </c>
      <c r="C204" s="163"/>
      <c r="D204" s="41"/>
      <c r="E204" s="176">
        <f>E205+E206+E207</f>
        <v>875000</v>
      </c>
      <c r="F204" s="176"/>
      <c r="G204" s="176">
        <f>G205+G206+G207</f>
        <v>875000</v>
      </c>
      <c r="H204" s="176"/>
      <c r="I204" s="75"/>
    </row>
    <row r="205" spans="1:9" ht="43.5" customHeight="1" x14ac:dyDescent="0.25">
      <c r="A205" s="39" t="s">
        <v>377</v>
      </c>
      <c r="B205" s="163">
        <v>3120120850</v>
      </c>
      <c r="C205" s="163"/>
      <c r="D205" s="41">
        <v>200</v>
      </c>
      <c r="E205" s="176">
        <v>550000</v>
      </c>
      <c r="F205" s="176"/>
      <c r="G205" s="176">
        <v>550000</v>
      </c>
      <c r="H205" s="176"/>
      <c r="I205" s="75"/>
    </row>
    <row r="206" spans="1:9" ht="38.25" x14ac:dyDescent="0.25">
      <c r="A206" s="39" t="s">
        <v>378</v>
      </c>
      <c r="B206" s="163">
        <v>3120120860</v>
      </c>
      <c r="C206" s="163"/>
      <c r="D206" s="41">
        <v>200</v>
      </c>
      <c r="E206" s="176">
        <v>250000</v>
      </c>
      <c r="F206" s="176"/>
      <c r="G206" s="176">
        <v>250000</v>
      </c>
      <c r="H206" s="176"/>
      <c r="I206" s="75"/>
    </row>
    <row r="207" spans="1:9" ht="53.25" customHeight="1" x14ac:dyDescent="0.25">
      <c r="A207" s="39" t="s">
        <v>379</v>
      </c>
      <c r="B207" s="163">
        <v>3120120870</v>
      </c>
      <c r="C207" s="163"/>
      <c r="D207" s="41">
        <v>200</v>
      </c>
      <c r="E207" s="176">
        <v>75000</v>
      </c>
      <c r="F207" s="176"/>
      <c r="G207" s="176">
        <v>75000</v>
      </c>
      <c r="H207" s="176"/>
      <c r="I207" s="75"/>
    </row>
    <row r="208" spans="1:9" ht="28.5" customHeight="1" x14ac:dyDescent="0.25">
      <c r="A208" s="84" t="s">
        <v>345</v>
      </c>
      <c r="B208" s="164">
        <v>3200000000</v>
      </c>
      <c r="C208" s="164"/>
      <c r="D208" s="83"/>
      <c r="E208" s="179">
        <f>E209+E212</f>
        <v>50000</v>
      </c>
      <c r="F208" s="179"/>
      <c r="G208" s="179">
        <f>G209+G212</f>
        <v>50000</v>
      </c>
      <c r="H208" s="179"/>
      <c r="I208" s="75"/>
    </row>
    <row r="209" spans="1:9" ht="30.75" customHeight="1" x14ac:dyDescent="0.25">
      <c r="A209" s="39" t="s">
        <v>346</v>
      </c>
      <c r="B209" s="163">
        <v>3210000000</v>
      </c>
      <c r="C209" s="163"/>
      <c r="D209" s="41"/>
      <c r="E209" s="176">
        <f>E210</f>
        <v>40000</v>
      </c>
      <c r="F209" s="176"/>
      <c r="G209" s="176">
        <f>G210</f>
        <v>40000</v>
      </c>
      <c r="H209" s="176"/>
      <c r="I209" s="75"/>
    </row>
    <row r="210" spans="1:9" ht="29.25" customHeight="1" x14ac:dyDescent="0.25">
      <c r="A210" s="39" t="s">
        <v>347</v>
      </c>
      <c r="B210" s="163">
        <v>3210100000</v>
      </c>
      <c r="C210" s="163"/>
      <c r="D210" s="41"/>
      <c r="E210" s="176">
        <f>E211</f>
        <v>40000</v>
      </c>
      <c r="F210" s="176"/>
      <c r="G210" s="176">
        <f>G211</f>
        <v>40000</v>
      </c>
      <c r="H210" s="176"/>
      <c r="I210" s="75"/>
    </row>
    <row r="211" spans="1:9" ht="39.75" customHeight="1" x14ac:dyDescent="0.25">
      <c r="A211" s="39" t="s">
        <v>348</v>
      </c>
      <c r="B211" s="163">
        <v>3210100700</v>
      </c>
      <c r="C211" s="163"/>
      <c r="D211" s="41">
        <v>200</v>
      </c>
      <c r="E211" s="176">
        <v>40000</v>
      </c>
      <c r="F211" s="176"/>
      <c r="G211" s="176">
        <v>40000</v>
      </c>
      <c r="H211" s="176"/>
      <c r="I211" s="75"/>
    </row>
    <row r="212" spans="1:9" ht="29.25" customHeight="1" x14ac:dyDescent="0.25">
      <c r="A212" s="39" t="s">
        <v>349</v>
      </c>
      <c r="B212" s="163">
        <v>3220000000</v>
      </c>
      <c r="C212" s="163"/>
      <c r="D212" s="41"/>
      <c r="E212" s="176">
        <f>E213</f>
        <v>10000</v>
      </c>
      <c r="F212" s="176"/>
      <c r="G212" s="176">
        <f>G213</f>
        <v>10000</v>
      </c>
      <c r="H212" s="176"/>
      <c r="I212" s="75"/>
    </row>
    <row r="213" spans="1:9" ht="25.5" x14ac:dyDescent="0.25">
      <c r="A213" s="39" t="s">
        <v>350</v>
      </c>
      <c r="B213" s="163">
        <v>3210100000</v>
      </c>
      <c r="C213" s="163"/>
      <c r="D213" s="41"/>
      <c r="E213" s="176">
        <f>E214</f>
        <v>10000</v>
      </c>
      <c r="F213" s="176"/>
      <c r="G213" s="176">
        <f>G214</f>
        <v>10000</v>
      </c>
      <c r="H213" s="176"/>
      <c r="I213" s="75"/>
    </row>
    <row r="214" spans="1:9" ht="38.25" x14ac:dyDescent="0.25">
      <c r="A214" s="39" t="s">
        <v>351</v>
      </c>
      <c r="B214" s="163">
        <v>3210100740</v>
      </c>
      <c r="C214" s="163"/>
      <c r="D214" s="41">
        <v>200</v>
      </c>
      <c r="E214" s="176">
        <v>10000</v>
      </c>
      <c r="F214" s="176"/>
      <c r="G214" s="176">
        <v>10000</v>
      </c>
      <c r="H214" s="176"/>
      <c r="I214" s="75"/>
    </row>
    <row r="215" spans="1:9" ht="18.75" customHeight="1" x14ac:dyDescent="0.25">
      <c r="A215" s="84" t="s">
        <v>352</v>
      </c>
      <c r="B215" s="164">
        <v>3300000000</v>
      </c>
      <c r="C215" s="164"/>
      <c r="D215" s="83"/>
      <c r="E215" s="179">
        <f>E216+E220+E224+E229</f>
        <v>2503061.4500000002</v>
      </c>
      <c r="F215" s="179"/>
      <c r="G215" s="179">
        <f>G216+G220+G224+G229</f>
        <v>2503061.4500000002</v>
      </c>
      <c r="H215" s="179"/>
      <c r="I215" s="75"/>
    </row>
    <row r="216" spans="1:9" ht="29.25" customHeight="1" x14ac:dyDescent="0.25">
      <c r="A216" s="39" t="s">
        <v>353</v>
      </c>
      <c r="B216" s="163">
        <v>3310000000</v>
      </c>
      <c r="C216" s="163"/>
      <c r="D216" s="41"/>
      <c r="E216" s="176">
        <f>E217</f>
        <v>1000000</v>
      </c>
      <c r="F216" s="176"/>
      <c r="G216" s="176">
        <f>G217</f>
        <v>1000000</v>
      </c>
      <c r="H216" s="176"/>
      <c r="I216" s="75"/>
    </row>
    <row r="217" spans="1:9" ht="27.75" customHeight="1" x14ac:dyDescent="0.25">
      <c r="A217" s="39" t="s">
        <v>354</v>
      </c>
      <c r="B217" s="163">
        <v>3310100000</v>
      </c>
      <c r="C217" s="163"/>
      <c r="D217" s="41"/>
      <c r="E217" s="176">
        <f>E218+E219</f>
        <v>1000000</v>
      </c>
      <c r="F217" s="176"/>
      <c r="G217" s="176">
        <f>G218+G219</f>
        <v>1000000</v>
      </c>
      <c r="H217" s="176"/>
      <c r="I217" s="75"/>
    </row>
    <row r="218" spans="1:9" ht="51" x14ac:dyDescent="0.25">
      <c r="A218" s="39" t="s">
        <v>355</v>
      </c>
      <c r="B218" s="163">
        <v>3310100810</v>
      </c>
      <c r="C218" s="163"/>
      <c r="D218" s="41">
        <v>200</v>
      </c>
      <c r="E218" s="176">
        <v>900000</v>
      </c>
      <c r="F218" s="176"/>
      <c r="G218" s="176">
        <v>900000</v>
      </c>
      <c r="H218" s="176"/>
      <c r="I218" s="75"/>
    </row>
    <row r="219" spans="1:9" ht="54.75" customHeight="1" x14ac:dyDescent="0.25">
      <c r="A219" s="39" t="s">
        <v>356</v>
      </c>
      <c r="B219" s="163">
        <v>3310100840</v>
      </c>
      <c r="C219" s="163"/>
      <c r="D219" s="41">
        <v>200</v>
      </c>
      <c r="E219" s="176">
        <v>100000</v>
      </c>
      <c r="F219" s="176"/>
      <c r="G219" s="176">
        <v>100000</v>
      </c>
      <c r="H219" s="176"/>
      <c r="I219" s="75"/>
    </row>
    <row r="220" spans="1:9" ht="31.5" customHeight="1" x14ac:dyDescent="0.25">
      <c r="A220" s="39" t="s">
        <v>357</v>
      </c>
      <c r="B220" s="163">
        <v>3320000000</v>
      </c>
      <c r="C220" s="163"/>
      <c r="D220" s="41"/>
      <c r="E220" s="176">
        <f>E221</f>
        <v>400000</v>
      </c>
      <c r="F220" s="176"/>
      <c r="G220" s="176">
        <f>G221</f>
        <v>400000</v>
      </c>
      <c r="H220" s="176"/>
      <c r="I220" s="75"/>
    </row>
    <row r="221" spans="1:9" ht="57.75" customHeight="1" x14ac:dyDescent="0.25">
      <c r="A221" s="39" t="s">
        <v>358</v>
      </c>
      <c r="B221" s="163">
        <v>3320100000</v>
      </c>
      <c r="C221" s="163"/>
      <c r="D221" s="41"/>
      <c r="E221" s="176">
        <f>E222+E223</f>
        <v>400000</v>
      </c>
      <c r="F221" s="176"/>
      <c r="G221" s="176">
        <f>G222+G223</f>
        <v>400000</v>
      </c>
      <c r="H221" s="176"/>
      <c r="I221" s="75"/>
    </row>
    <row r="222" spans="1:9" ht="51" x14ac:dyDescent="0.25">
      <c r="A222" s="39" t="s">
        <v>359</v>
      </c>
      <c r="B222" s="163">
        <v>3320100820</v>
      </c>
      <c r="C222" s="163"/>
      <c r="D222" s="41">
        <v>200</v>
      </c>
      <c r="E222" s="176">
        <v>50000</v>
      </c>
      <c r="F222" s="176"/>
      <c r="G222" s="176">
        <v>50000</v>
      </c>
      <c r="H222" s="176"/>
      <c r="I222" s="75"/>
    </row>
    <row r="223" spans="1:9" ht="38.25" x14ac:dyDescent="0.25">
      <c r="A223" s="39" t="s">
        <v>105</v>
      </c>
      <c r="B223" s="152">
        <v>3320100830</v>
      </c>
      <c r="C223" s="152"/>
      <c r="D223" s="41">
        <v>200</v>
      </c>
      <c r="E223" s="176">
        <v>350000</v>
      </c>
      <c r="F223" s="176"/>
      <c r="G223" s="176">
        <v>350000</v>
      </c>
      <c r="H223" s="176"/>
      <c r="I223" s="75"/>
    </row>
    <row r="224" spans="1:9" ht="27.75" customHeight="1" x14ac:dyDescent="0.25">
      <c r="A224" s="39" t="s">
        <v>380</v>
      </c>
      <c r="B224" s="163">
        <v>3330000000</v>
      </c>
      <c r="C224" s="163"/>
      <c r="D224" s="41"/>
      <c r="E224" s="176">
        <f>E225</f>
        <v>794561.45</v>
      </c>
      <c r="F224" s="176"/>
      <c r="G224" s="176">
        <f>G225</f>
        <v>794561.45</v>
      </c>
      <c r="H224" s="176"/>
      <c r="I224" s="75"/>
    </row>
    <row r="225" spans="1:9" ht="25.5" x14ac:dyDescent="0.25">
      <c r="A225" s="39" t="s">
        <v>381</v>
      </c>
      <c r="B225" s="163">
        <v>3330100000</v>
      </c>
      <c r="C225" s="163"/>
      <c r="D225" s="41"/>
      <c r="E225" s="176">
        <f>E226+E227+E228</f>
        <v>794561.45</v>
      </c>
      <c r="F225" s="176"/>
      <c r="G225" s="176">
        <f>G226+G227+G228</f>
        <v>794561.45</v>
      </c>
      <c r="H225" s="176"/>
      <c r="I225" s="75"/>
    </row>
    <row r="226" spans="1:9" ht="38.25" x14ac:dyDescent="0.25">
      <c r="A226" s="39" t="s">
        <v>382</v>
      </c>
      <c r="B226" s="163">
        <v>3330100850</v>
      </c>
      <c r="C226" s="163"/>
      <c r="D226" s="41">
        <v>200</v>
      </c>
      <c r="E226" s="176">
        <v>200000</v>
      </c>
      <c r="F226" s="176"/>
      <c r="G226" s="176">
        <v>200000</v>
      </c>
      <c r="H226" s="176"/>
      <c r="I226" s="75"/>
    </row>
    <row r="227" spans="1:9" ht="52.5" customHeight="1" x14ac:dyDescent="0.25">
      <c r="A227" s="39" t="s">
        <v>408</v>
      </c>
      <c r="B227" s="163">
        <v>3330100850</v>
      </c>
      <c r="C227" s="163"/>
      <c r="D227" s="41">
        <v>600</v>
      </c>
      <c r="E227" s="176">
        <v>30000</v>
      </c>
      <c r="F227" s="176"/>
      <c r="G227" s="176">
        <v>30000</v>
      </c>
      <c r="H227" s="176"/>
      <c r="I227" s="75"/>
    </row>
    <row r="228" spans="1:9" ht="76.5" x14ac:dyDescent="0.25">
      <c r="A228" s="39" t="s">
        <v>392</v>
      </c>
      <c r="B228" s="163">
        <v>3330180360</v>
      </c>
      <c r="C228" s="163"/>
      <c r="D228" s="41">
        <v>100</v>
      </c>
      <c r="E228" s="176">
        <v>564561.44999999995</v>
      </c>
      <c r="F228" s="176"/>
      <c r="G228" s="176">
        <v>564561.44999999995</v>
      </c>
      <c r="H228" s="176"/>
      <c r="I228" s="75"/>
    </row>
    <row r="229" spans="1:9" ht="29.25" customHeight="1" x14ac:dyDescent="0.25">
      <c r="A229" s="39" t="s">
        <v>723</v>
      </c>
      <c r="B229" s="171" t="s">
        <v>724</v>
      </c>
      <c r="C229" s="172"/>
      <c r="D229" s="41"/>
      <c r="E229" s="177">
        <f>E230</f>
        <v>308500</v>
      </c>
      <c r="F229" s="178"/>
      <c r="G229" s="177">
        <f>G230</f>
        <v>308500</v>
      </c>
      <c r="H229" s="178"/>
      <c r="I229" s="75"/>
    </row>
    <row r="230" spans="1:9" x14ac:dyDescent="0.25">
      <c r="A230" s="39" t="s">
        <v>725</v>
      </c>
      <c r="B230" s="171" t="s">
        <v>726</v>
      </c>
      <c r="C230" s="172"/>
      <c r="D230" s="41"/>
      <c r="E230" s="177">
        <f>E231+E232+E233+E234</f>
        <v>308500</v>
      </c>
      <c r="F230" s="178"/>
      <c r="G230" s="177">
        <f>G231+G232+G233+G234</f>
        <v>308500</v>
      </c>
      <c r="H230" s="178"/>
      <c r="I230" s="75"/>
    </row>
    <row r="231" spans="1:9" ht="38.25" x14ac:dyDescent="0.25">
      <c r="A231" s="39" t="s">
        <v>727</v>
      </c>
      <c r="B231" s="171" t="s">
        <v>728</v>
      </c>
      <c r="C231" s="172"/>
      <c r="D231" s="41">
        <v>200</v>
      </c>
      <c r="E231" s="177">
        <v>169000</v>
      </c>
      <c r="F231" s="178"/>
      <c r="G231" s="177">
        <v>169000</v>
      </c>
      <c r="H231" s="178"/>
      <c r="I231" s="75"/>
    </row>
    <row r="232" spans="1:9" ht="38.25" x14ac:dyDescent="0.25">
      <c r="A232" s="39" t="s">
        <v>731</v>
      </c>
      <c r="B232" s="171" t="s">
        <v>728</v>
      </c>
      <c r="C232" s="172"/>
      <c r="D232" s="41">
        <v>600</v>
      </c>
      <c r="E232" s="177">
        <v>70500</v>
      </c>
      <c r="F232" s="178"/>
      <c r="G232" s="177">
        <v>70500</v>
      </c>
      <c r="H232" s="178"/>
      <c r="I232" s="75"/>
    </row>
    <row r="233" spans="1:9" ht="38.25" x14ac:dyDescent="0.25">
      <c r="A233" s="39" t="s">
        <v>729</v>
      </c>
      <c r="B233" s="171" t="s">
        <v>730</v>
      </c>
      <c r="C233" s="172"/>
      <c r="D233" s="41">
        <v>200</v>
      </c>
      <c r="E233" s="177">
        <v>42500</v>
      </c>
      <c r="F233" s="178"/>
      <c r="G233" s="177">
        <v>42500</v>
      </c>
      <c r="H233" s="178"/>
      <c r="I233" s="75"/>
    </row>
    <row r="234" spans="1:9" ht="51" x14ac:dyDescent="0.25">
      <c r="A234" s="39" t="s">
        <v>732</v>
      </c>
      <c r="B234" s="171" t="s">
        <v>730</v>
      </c>
      <c r="C234" s="172"/>
      <c r="D234" s="41">
        <v>600</v>
      </c>
      <c r="E234" s="177">
        <v>26500</v>
      </c>
      <c r="F234" s="178"/>
      <c r="G234" s="177">
        <v>26500</v>
      </c>
      <c r="H234" s="178"/>
      <c r="I234" s="75"/>
    </row>
    <row r="235" spans="1:9" ht="30" customHeight="1" x14ac:dyDescent="0.25">
      <c r="A235" s="84" t="s">
        <v>480</v>
      </c>
      <c r="B235" s="164">
        <v>4000000000</v>
      </c>
      <c r="C235" s="164"/>
      <c r="D235" s="41"/>
      <c r="E235" s="179">
        <f>E236+E239+E252+E263+E268</f>
        <v>56274183.200000003</v>
      </c>
      <c r="F235" s="179"/>
      <c r="G235" s="179">
        <f>G236+G239+G252+G263+G268</f>
        <v>57042313.620000005</v>
      </c>
      <c r="H235" s="179"/>
      <c r="I235" s="75"/>
    </row>
    <row r="236" spans="1:9" ht="28.5" customHeight="1" x14ac:dyDescent="0.25">
      <c r="A236" s="84" t="s">
        <v>12</v>
      </c>
      <c r="B236" s="164">
        <v>4090000000</v>
      </c>
      <c r="C236" s="164"/>
      <c r="D236" s="41"/>
      <c r="E236" s="179">
        <f>E237+E238</f>
        <v>934317</v>
      </c>
      <c r="F236" s="179"/>
      <c r="G236" s="179">
        <f>G237+G238</f>
        <v>934317</v>
      </c>
      <c r="H236" s="179"/>
      <c r="I236" s="75"/>
    </row>
    <row r="237" spans="1:9" ht="63.75" x14ac:dyDescent="0.25">
      <c r="A237" s="39" t="s">
        <v>455</v>
      </c>
      <c r="B237" s="163">
        <v>4090000270</v>
      </c>
      <c r="C237" s="163"/>
      <c r="D237" s="41">
        <v>100</v>
      </c>
      <c r="E237" s="176">
        <v>764159</v>
      </c>
      <c r="F237" s="176"/>
      <c r="G237" s="176">
        <v>764159</v>
      </c>
      <c r="H237" s="176"/>
      <c r="I237" s="75"/>
    </row>
    <row r="238" spans="1:9" ht="38.25" x14ac:dyDescent="0.25">
      <c r="A238" s="39" t="s">
        <v>456</v>
      </c>
      <c r="B238" s="163">
        <v>4090000270</v>
      </c>
      <c r="C238" s="163"/>
      <c r="D238" s="41">
        <v>200</v>
      </c>
      <c r="E238" s="176">
        <v>170158</v>
      </c>
      <c r="F238" s="176"/>
      <c r="G238" s="176">
        <v>170158</v>
      </c>
      <c r="H238" s="176"/>
      <c r="I238" s="75"/>
    </row>
    <row r="239" spans="1:9" ht="30.75" customHeight="1" x14ac:dyDescent="0.25">
      <c r="A239" s="84" t="s">
        <v>457</v>
      </c>
      <c r="B239" s="164">
        <v>4100000000</v>
      </c>
      <c r="C239" s="164"/>
      <c r="D239" s="41"/>
      <c r="E239" s="179">
        <f>E240+E244+E245+E246+E241+E242+E243+E247+E248+E249+E250+E251</f>
        <v>32246135.800000001</v>
      </c>
      <c r="F239" s="179"/>
      <c r="G239" s="179">
        <f>G240+G244+G245+G246+G241+G242+G243+G247+G248+G249+G250+G251</f>
        <v>32246135.800000001</v>
      </c>
      <c r="H239" s="179"/>
      <c r="I239" s="75"/>
    </row>
    <row r="240" spans="1:9" ht="63.75" x14ac:dyDescent="0.25">
      <c r="A240" s="39" t="s">
        <v>90</v>
      </c>
      <c r="B240" s="163">
        <v>4190000250</v>
      </c>
      <c r="C240" s="163"/>
      <c r="D240" s="41">
        <v>100</v>
      </c>
      <c r="E240" s="176">
        <v>1706906</v>
      </c>
      <c r="F240" s="176"/>
      <c r="G240" s="176">
        <v>1706906</v>
      </c>
      <c r="H240" s="176"/>
      <c r="I240" s="75"/>
    </row>
    <row r="241" spans="1:9" ht="63.75" x14ac:dyDescent="0.25">
      <c r="A241" s="39" t="s">
        <v>461</v>
      </c>
      <c r="B241" s="163">
        <v>4190000260</v>
      </c>
      <c r="C241" s="163"/>
      <c r="D241" s="41">
        <v>100</v>
      </c>
      <c r="E241" s="176">
        <v>2538397</v>
      </c>
      <c r="F241" s="176"/>
      <c r="G241" s="176">
        <v>2538397</v>
      </c>
      <c r="H241" s="176"/>
      <c r="I241" s="75"/>
    </row>
    <row r="242" spans="1:9" ht="38.25" x14ac:dyDescent="0.25">
      <c r="A242" s="39" t="s">
        <v>462</v>
      </c>
      <c r="B242" s="163">
        <v>4190000260</v>
      </c>
      <c r="C242" s="163"/>
      <c r="D242" s="41">
        <v>200</v>
      </c>
      <c r="E242" s="176">
        <v>174565</v>
      </c>
      <c r="F242" s="176"/>
      <c r="G242" s="176">
        <v>174565</v>
      </c>
      <c r="H242" s="176"/>
      <c r="I242" s="75"/>
    </row>
    <row r="243" spans="1:9" ht="25.5" x14ac:dyDescent="0.25">
      <c r="A243" s="39" t="s">
        <v>463</v>
      </c>
      <c r="B243" s="163">
        <v>4190000260</v>
      </c>
      <c r="C243" s="163"/>
      <c r="D243" s="41">
        <v>800</v>
      </c>
      <c r="E243" s="176">
        <v>3000</v>
      </c>
      <c r="F243" s="176"/>
      <c r="G243" s="176">
        <v>3000</v>
      </c>
      <c r="H243" s="176"/>
      <c r="I243" s="75"/>
    </row>
    <row r="244" spans="1:9" ht="63.75" x14ac:dyDescent="0.25">
      <c r="A244" s="39" t="s">
        <v>458</v>
      </c>
      <c r="B244" s="163">
        <v>4190000280</v>
      </c>
      <c r="C244" s="163"/>
      <c r="D244" s="41">
        <v>100</v>
      </c>
      <c r="E244" s="176">
        <v>19744451</v>
      </c>
      <c r="F244" s="176"/>
      <c r="G244" s="176">
        <v>19744451</v>
      </c>
      <c r="H244" s="176"/>
      <c r="I244" s="75"/>
    </row>
    <row r="245" spans="1:9" ht="38.25" x14ac:dyDescent="0.25">
      <c r="A245" s="39" t="s">
        <v>459</v>
      </c>
      <c r="B245" s="163">
        <v>4190000280</v>
      </c>
      <c r="C245" s="163"/>
      <c r="D245" s="41">
        <v>200</v>
      </c>
      <c r="E245" s="176">
        <v>849115.8</v>
      </c>
      <c r="F245" s="176"/>
      <c r="G245" s="176">
        <v>849115.8</v>
      </c>
      <c r="H245" s="176"/>
      <c r="I245" s="75"/>
    </row>
    <row r="246" spans="1:9" ht="27.75" customHeight="1" x14ac:dyDescent="0.25">
      <c r="A246" s="39" t="s">
        <v>460</v>
      </c>
      <c r="B246" s="163">
        <v>4190000280</v>
      </c>
      <c r="C246" s="163"/>
      <c r="D246" s="41">
        <v>800</v>
      </c>
      <c r="E246" s="176">
        <v>5900</v>
      </c>
      <c r="F246" s="176"/>
      <c r="G246" s="176">
        <v>5900</v>
      </c>
      <c r="H246" s="176"/>
      <c r="I246" s="75"/>
    </row>
    <row r="247" spans="1:9" ht="66.75" customHeight="1" x14ac:dyDescent="0.25">
      <c r="A247" s="39" t="s">
        <v>464</v>
      </c>
      <c r="B247" s="163">
        <v>4190000290</v>
      </c>
      <c r="C247" s="163"/>
      <c r="D247" s="41">
        <v>100</v>
      </c>
      <c r="E247" s="176">
        <v>4986611</v>
      </c>
      <c r="F247" s="176"/>
      <c r="G247" s="176">
        <v>4986611</v>
      </c>
      <c r="H247" s="176"/>
      <c r="I247" s="75"/>
    </row>
    <row r="248" spans="1:9" ht="38.25" x14ac:dyDescent="0.25">
      <c r="A248" s="39" t="s">
        <v>465</v>
      </c>
      <c r="B248" s="163">
        <v>4190000290</v>
      </c>
      <c r="C248" s="163"/>
      <c r="D248" s="41">
        <v>200</v>
      </c>
      <c r="E248" s="176">
        <v>233347</v>
      </c>
      <c r="F248" s="176"/>
      <c r="G248" s="176">
        <v>233347</v>
      </c>
      <c r="H248" s="176"/>
      <c r="I248" s="75"/>
    </row>
    <row r="249" spans="1:9" ht="25.5" x14ac:dyDescent="0.25">
      <c r="A249" s="39" t="s">
        <v>466</v>
      </c>
      <c r="B249" s="163">
        <v>4190000290</v>
      </c>
      <c r="C249" s="163"/>
      <c r="D249" s="41">
        <v>800</v>
      </c>
      <c r="E249" s="176">
        <v>2000</v>
      </c>
      <c r="F249" s="176"/>
      <c r="G249" s="176">
        <v>2000</v>
      </c>
      <c r="H249" s="176"/>
      <c r="I249" s="75"/>
    </row>
    <row r="250" spans="1:9" ht="63.75" x14ac:dyDescent="0.25">
      <c r="A250" s="39" t="s">
        <v>467</v>
      </c>
      <c r="B250" s="163">
        <v>4190000370</v>
      </c>
      <c r="C250" s="163"/>
      <c r="D250" s="41">
        <v>100</v>
      </c>
      <c r="E250" s="176">
        <v>1927671.12</v>
      </c>
      <c r="F250" s="176"/>
      <c r="G250" s="176">
        <v>1927671.12</v>
      </c>
      <c r="H250" s="176"/>
      <c r="I250" s="75"/>
    </row>
    <row r="251" spans="1:9" ht="38.25" x14ac:dyDescent="0.25">
      <c r="A251" s="39" t="s">
        <v>468</v>
      </c>
      <c r="B251" s="163">
        <v>4190000370</v>
      </c>
      <c r="C251" s="163"/>
      <c r="D251" s="41">
        <v>200</v>
      </c>
      <c r="E251" s="176">
        <v>74171.88</v>
      </c>
      <c r="F251" s="176"/>
      <c r="G251" s="176">
        <v>74171.88</v>
      </c>
      <c r="H251" s="176"/>
      <c r="I251" s="75"/>
    </row>
    <row r="252" spans="1:9" x14ac:dyDescent="0.25">
      <c r="A252" s="84" t="s">
        <v>481</v>
      </c>
      <c r="B252" s="164">
        <v>4290000000</v>
      </c>
      <c r="C252" s="164"/>
      <c r="D252" s="41"/>
      <c r="E252" s="179">
        <f>E259+E260+E261+E253+E254+E255+E256+E257+E262+E258</f>
        <v>22472233.990000002</v>
      </c>
      <c r="F252" s="179"/>
      <c r="G252" s="179">
        <f>G259+G260+G261+G253+G254+G255+G256+G257+G262+G258</f>
        <v>23223389.660000004</v>
      </c>
      <c r="H252" s="179"/>
      <c r="I252" s="75"/>
    </row>
    <row r="253" spans="1:9" ht="76.5" x14ac:dyDescent="0.25">
      <c r="A253" s="39" t="s">
        <v>471</v>
      </c>
      <c r="B253" s="163">
        <v>4290000300</v>
      </c>
      <c r="C253" s="163"/>
      <c r="D253" s="41">
        <v>100</v>
      </c>
      <c r="E253" s="176">
        <v>5567942</v>
      </c>
      <c r="F253" s="176"/>
      <c r="G253" s="176">
        <v>5567942</v>
      </c>
      <c r="H253" s="176"/>
      <c r="I253" s="75"/>
    </row>
    <row r="254" spans="1:9" ht="51" x14ac:dyDescent="0.25">
      <c r="A254" s="39" t="s">
        <v>472</v>
      </c>
      <c r="B254" s="163">
        <v>4290000300</v>
      </c>
      <c r="C254" s="163"/>
      <c r="D254" s="41">
        <v>200</v>
      </c>
      <c r="E254" s="180">
        <v>2924000</v>
      </c>
      <c r="F254" s="180"/>
      <c r="G254" s="180">
        <v>2924000</v>
      </c>
      <c r="H254" s="180"/>
      <c r="I254" s="75"/>
    </row>
    <row r="255" spans="1:9" ht="38.25" x14ac:dyDescent="0.25">
      <c r="A255" s="39" t="s">
        <v>473</v>
      </c>
      <c r="B255" s="163">
        <v>4290000300</v>
      </c>
      <c r="C255" s="163"/>
      <c r="D255" s="41">
        <v>800</v>
      </c>
      <c r="E255" s="176">
        <v>8046</v>
      </c>
      <c r="F255" s="176"/>
      <c r="G255" s="176">
        <v>8046</v>
      </c>
      <c r="H255" s="176"/>
      <c r="I255" s="75"/>
    </row>
    <row r="256" spans="1:9" ht="63.75" x14ac:dyDescent="0.25">
      <c r="A256" s="39" t="s">
        <v>290</v>
      </c>
      <c r="B256" s="163">
        <v>4290002181</v>
      </c>
      <c r="C256" s="163"/>
      <c r="D256" s="41">
        <v>100</v>
      </c>
      <c r="E256" s="176">
        <v>298147</v>
      </c>
      <c r="F256" s="176"/>
      <c r="G256" s="176">
        <v>298147</v>
      </c>
      <c r="H256" s="176"/>
      <c r="I256" s="75"/>
    </row>
    <row r="257" spans="1:9" ht="63.75" x14ac:dyDescent="0.25">
      <c r="A257" s="39" t="s">
        <v>291</v>
      </c>
      <c r="B257" s="163">
        <v>4290002182</v>
      </c>
      <c r="C257" s="163"/>
      <c r="D257" s="41">
        <v>100</v>
      </c>
      <c r="E257" s="176">
        <v>424402</v>
      </c>
      <c r="F257" s="176"/>
      <c r="G257" s="176">
        <v>424402</v>
      </c>
      <c r="H257" s="176"/>
      <c r="I257" s="75"/>
    </row>
    <row r="258" spans="1:9" ht="30.75" customHeight="1" x14ac:dyDescent="0.25">
      <c r="A258" s="39" t="s">
        <v>91</v>
      </c>
      <c r="B258" s="163">
        <v>4290007010</v>
      </c>
      <c r="C258" s="163"/>
      <c r="D258" s="41">
        <v>300</v>
      </c>
      <c r="E258" s="176">
        <v>1792320</v>
      </c>
      <c r="F258" s="176"/>
      <c r="G258" s="176">
        <v>1792320</v>
      </c>
      <c r="H258" s="176"/>
      <c r="I258" s="75"/>
    </row>
    <row r="259" spans="1:9" ht="28.5" customHeight="1" x14ac:dyDescent="0.25">
      <c r="A259" s="39" t="s">
        <v>482</v>
      </c>
      <c r="B259" s="163">
        <v>4290020090</v>
      </c>
      <c r="C259" s="163"/>
      <c r="D259" s="41">
        <v>800</v>
      </c>
      <c r="E259" s="176">
        <v>4502529.53</v>
      </c>
      <c r="F259" s="176"/>
      <c r="G259" s="176">
        <v>8658911.9900000002</v>
      </c>
      <c r="H259" s="176"/>
      <c r="I259" s="75"/>
    </row>
    <row r="260" spans="1:9" ht="25.5" x14ac:dyDescent="0.25">
      <c r="A260" s="39" t="s">
        <v>469</v>
      </c>
      <c r="B260" s="163">
        <v>4290020120</v>
      </c>
      <c r="C260" s="163"/>
      <c r="D260" s="41">
        <v>800</v>
      </c>
      <c r="E260" s="176">
        <v>50000</v>
      </c>
      <c r="F260" s="176"/>
      <c r="G260" s="176">
        <v>50000</v>
      </c>
      <c r="H260" s="176"/>
      <c r="I260" s="75"/>
    </row>
    <row r="261" spans="1:9" ht="51" x14ac:dyDescent="0.25">
      <c r="A261" s="39" t="s">
        <v>470</v>
      </c>
      <c r="B261" s="163">
        <v>4290020140</v>
      </c>
      <c r="C261" s="163"/>
      <c r="D261" s="41">
        <v>200</v>
      </c>
      <c r="E261" s="176">
        <v>290500</v>
      </c>
      <c r="F261" s="176"/>
      <c r="G261" s="176">
        <v>290500</v>
      </c>
      <c r="H261" s="176"/>
      <c r="I261" s="75"/>
    </row>
    <row r="262" spans="1:9" ht="51" x14ac:dyDescent="0.25">
      <c r="A262" s="81" t="s">
        <v>483</v>
      </c>
      <c r="B262" s="152">
        <v>4290090080</v>
      </c>
      <c r="C262" s="152"/>
      <c r="D262" s="18">
        <v>800</v>
      </c>
      <c r="E262" s="127">
        <v>6614347.46</v>
      </c>
      <c r="F262" s="127"/>
      <c r="G262" s="127">
        <v>3209120.67</v>
      </c>
      <c r="H262" s="127"/>
    </row>
    <row r="263" spans="1:9" ht="38.25" x14ac:dyDescent="0.25">
      <c r="A263" s="84" t="s">
        <v>14</v>
      </c>
      <c r="B263" s="164">
        <v>4300000000</v>
      </c>
      <c r="C263" s="164"/>
      <c r="D263" s="41"/>
      <c r="E263" s="179">
        <f>E264</f>
        <v>620146.58000000007</v>
      </c>
      <c r="F263" s="179"/>
      <c r="G263" s="179">
        <f>G264</f>
        <v>620146.58000000007</v>
      </c>
      <c r="H263" s="179"/>
    </row>
    <row r="264" spans="1:9" x14ac:dyDescent="0.25">
      <c r="A264" s="39" t="s">
        <v>13</v>
      </c>
      <c r="B264" s="163">
        <v>4390000000</v>
      </c>
      <c r="C264" s="163"/>
      <c r="D264" s="41"/>
      <c r="E264" s="176">
        <f>E265+E266+E267</f>
        <v>620146.58000000007</v>
      </c>
      <c r="F264" s="176"/>
      <c r="G264" s="176">
        <f>G265+G266+G267</f>
        <v>620146.58000000007</v>
      </c>
      <c r="H264" s="176"/>
    </row>
    <row r="265" spans="1:9" ht="38.25" x14ac:dyDescent="0.25">
      <c r="A265" s="39" t="s">
        <v>106</v>
      </c>
      <c r="B265" s="163">
        <v>4390080350</v>
      </c>
      <c r="C265" s="163"/>
      <c r="D265" s="41">
        <v>200</v>
      </c>
      <c r="E265" s="176">
        <v>6118.8</v>
      </c>
      <c r="F265" s="176"/>
      <c r="G265" s="176">
        <v>6118.8</v>
      </c>
      <c r="H265" s="176"/>
    </row>
    <row r="266" spans="1:9" ht="63.75" x14ac:dyDescent="0.25">
      <c r="A266" s="39" t="s">
        <v>415</v>
      </c>
      <c r="B266" s="163">
        <v>4390080370</v>
      </c>
      <c r="C266" s="163"/>
      <c r="D266" s="41">
        <v>200</v>
      </c>
      <c r="E266" s="176">
        <v>385890.78</v>
      </c>
      <c r="F266" s="176"/>
      <c r="G266" s="176">
        <v>385890.78</v>
      </c>
      <c r="H266" s="176"/>
    </row>
    <row r="267" spans="1:9" ht="89.25" x14ac:dyDescent="0.25">
      <c r="A267" s="39" t="s">
        <v>671</v>
      </c>
      <c r="B267" s="165">
        <v>4390082400</v>
      </c>
      <c r="C267" s="166"/>
      <c r="D267" s="41">
        <v>200</v>
      </c>
      <c r="E267" s="177">
        <v>228137</v>
      </c>
      <c r="F267" s="178"/>
      <c r="G267" s="177">
        <v>228137</v>
      </c>
      <c r="H267" s="178"/>
    </row>
    <row r="268" spans="1:9" ht="38.25" x14ac:dyDescent="0.25">
      <c r="A268" s="80" t="s">
        <v>422</v>
      </c>
      <c r="B268" s="164">
        <v>4400000000</v>
      </c>
      <c r="C268" s="164"/>
      <c r="D268" s="41"/>
      <c r="E268" s="179">
        <f>E269</f>
        <v>1349.83</v>
      </c>
      <c r="F268" s="179"/>
      <c r="G268" s="179">
        <f>G269</f>
        <v>18324.580000000002</v>
      </c>
      <c r="H268" s="179"/>
    </row>
    <row r="269" spans="1:9" x14ac:dyDescent="0.25">
      <c r="A269" s="39" t="s">
        <v>13</v>
      </c>
      <c r="B269" s="163">
        <v>4490000000</v>
      </c>
      <c r="C269" s="163"/>
      <c r="D269" s="41"/>
      <c r="E269" s="176">
        <f>E270</f>
        <v>1349.83</v>
      </c>
      <c r="F269" s="176"/>
      <c r="G269" s="176">
        <f>G270</f>
        <v>18324.580000000002</v>
      </c>
      <c r="H269" s="176"/>
    </row>
    <row r="270" spans="1:9" ht="51" x14ac:dyDescent="0.25">
      <c r="A270" s="39" t="s">
        <v>508</v>
      </c>
      <c r="B270" s="163">
        <v>4490051200</v>
      </c>
      <c r="C270" s="163"/>
      <c r="D270" s="41">
        <v>200</v>
      </c>
      <c r="E270" s="180">
        <v>1349.83</v>
      </c>
      <c r="F270" s="180"/>
      <c r="G270" s="180">
        <v>18324.580000000002</v>
      </c>
      <c r="H270" s="180"/>
    </row>
    <row r="271" spans="1:9" x14ac:dyDescent="0.25">
      <c r="A271" s="84" t="s">
        <v>15</v>
      </c>
      <c r="B271" s="163"/>
      <c r="C271" s="163"/>
      <c r="D271" s="41"/>
      <c r="E271" s="179">
        <f>E22+E95+E115+E120+E126+E134+E142+E156+E183+E196+E208+E215+E235</f>
        <v>293896374.26999998</v>
      </c>
      <c r="F271" s="179"/>
      <c r="G271" s="179">
        <f>G22+G95+G115+G120+G126+G134+G142+G156+G183+G196+G208+G215+G235</f>
        <v>349764111.10999995</v>
      </c>
      <c r="H271" s="179"/>
    </row>
  </sheetData>
  <mergeCells count="781">
    <mergeCell ref="E52:F52"/>
    <mergeCell ref="G52:H52"/>
    <mergeCell ref="B48:C48"/>
    <mergeCell ref="B254:C254"/>
    <mergeCell ref="E254:F254"/>
    <mergeCell ref="G254:H254"/>
    <mergeCell ref="B33:C33"/>
    <mergeCell ref="E33:F33"/>
    <mergeCell ref="G33:H33"/>
    <mergeCell ref="B246:C246"/>
    <mergeCell ref="E246:F246"/>
    <mergeCell ref="G246:H246"/>
    <mergeCell ref="B249:C249"/>
    <mergeCell ref="E249:F249"/>
    <mergeCell ref="G249:H249"/>
    <mergeCell ref="B250:C250"/>
    <mergeCell ref="E250:F250"/>
    <mergeCell ref="G250:H250"/>
    <mergeCell ref="B247:C247"/>
    <mergeCell ref="E247:F247"/>
    <mergeCell ref="G247:H247"/>
    <mergeCell ref="B248:C248"/>
    <mergeCell ref="E248:F248"/>
    <mergeCell ref="G248:H248"/>
    <mergeCell ref="A34:A35"/>
    <mergeCell ref="B34:C35"/>
    <mergeCell ref="D34:D35"/>
    <mergeCell ref="E34:F35"/>
    <mergeCell ref="G34:H35"/>
    <mergeCell ref="B55:C55"/>
    <mergeCell ref="E55:F55"/>
    <mergeCell ref="G55:H55"/>
    <mergeCell ref="B53:C53"/>
    <mergeCell ref="E53:F53"/>
    <mergeCell ref="G53:H53"/>
    <mergeCell ref="B49:C49"/>
    <mergeCell ref="E49:F49"/>
    <mergeCell ref="G49:H49"/>
    <mergeCell ref="B51:C51"/>
    <mergeCell ref="E51:F51"/>
    <mergeCell ref="G51:H51"/>
    <mergeCell ref="B52:C52"/>
    <mergeCell ref="E48:F48"/>
    <mergeCell ref="G48:H48"/>
    <mergeCell ref="B50:C50"/>
    <mergeCell ref="E50:F50"/>
    <mergeCell ref="G50:H50"/>
    <mergeCell ref="B47:C47"/>
    <mergeCell ref="B261:C261"/>
    <mergeCell ref="E261:F261"/>
    <mergeCell ref="G261:H261"/>
    <mergeCell ref="B260:C260"/>
    <mergeCell ref="E260:F260"/>
    <mergeCell ref="G260:H260"/>
    <mergeCell ref="B251:C251"/>
    <mergeCell ref="E251:F251"/>
    <mergeCell ref="G251:H251"/>
    <mergeCell ref="B257:C257"/>
    <mergeCell ref="E257:F257"/>
    <mergeCell ref="G257:H257"/>
    <mergeCell ref="B258:C258"/>
    <mergeCell ref="E258:F258"/>
    <mergeCell ref="G258:H258"/>
    <mergeCell ref="B252:C252"/>
    <mergeCell ref="E252:F252"/>
    <mergeCell ref="G252:H252"/>
    <mergeCell ref="B253:C253"/>
    <mergeCell ref="E253:F253"/>
    <mergeCell ref="G253:H253"/>
    <mergeCell ref="B259:C259"/>
    <mergeCell ref="E259:F259"/>
    <mergeCell ref="G259:H259"/>
    <mergeCell ref="B244:C244"/>
    <mergeCell ref="E244:F244"/>
    <mergeCell ref="G244:H244"/>
    <mergeCell ref="B245:C245"/>
    <mergeCell ref="E245:F245"/>
    <mergeCell ref="G245:H245"/>
    <mergeCell ref="B242:C242"/>
    <mergeCell ref="E242:F242"/>
    <mergeCell ref="G242:H242"/>
    <mergeCell ref="B243:C243"/>
    <mergeCell ref="E243:F243"/>
    <mergeCell ref="G243:H243"/>
    <mergeCell ref="B240:C240"/>
    <mergeCell ref="E240:F240"/>
    <mergeCell ref="G240:H240"/>
    <mergeCell ref="G238:H238"/>
    <mergeCell ref="B238:C238"/>
    <mergeCell ref="E238:F238"/>
    <mergeCell ref="B241:C241"/>
    <mergeCell ref="E241:F241"/>
    <mergeCell ref="G241:H241"/>
    <mergeCell ref="B228:C228"/>
    <mergeCell ref="E228:F228"/>
    <mergeCell ref="G228:H228"/>
    <mergeCell ref="B235:C235"/>
    <mergeCell ref="E235:F235"/>
    <mergeCell ref="G235:H235"/>
    <mergeCell ref="B231:C231"/>
    <mergeCell ref="B232:C232"/>
    <mergeCell ref="B233:C233"/>
    <mergeCell ref="B234:C234"/>
    <mergeCell ref="E231:F231"/>
    <mergeCell ref="E232:F232"/>
    <mergeCell ref="E233:F233"/>
    <mergeCell ref="E234:F234"/>
    <mergeCell ref="G231:H231"/>
    <mergeCell ref="G232:H232"/>
    <mergeCell ref="G233:H233"/>
    <mergeCell ref="G234:H234"/>
    <mergeCell ref="B226:C226"/>
    <mergeCell ref="E226:F226"/>
    <mergeCell ref="G226:H226"/>
    <mergeCell ref="B227:C227"/>
    <mergeCell ref="E227:F227"/>
    <mergeCell ref="G227:H227"/>
    <mergeCell ref="B224:C224"/>
    <mergeCell ref="E224:F224"/>
    <mergeCell ref="G224:H224"/>
    <mergeCell ref="B225:C225"/>
    <mergeCell ref="E225:F225"/>
    <mergeCell ref="G225:H225"/>
    <mergeCell ref="B222:C222"/>
    <mergeCell ref="E222:F222"/>
    <mergeCell ref="G222:H222"/>
    <mergeCell ref="B223:C223"/>
    <mergeCell ref="E223:F223"/>
    <mergeCell ref="G223:H223"/>
    <mergeCell ref="B220:C220"/>
    <mergeCell ref="E220:F220"/>
    <mergeCell ref="G220:H220"/>
    <mergeCell ref="B221:C221"/>
    <mergeCell ref="E221:F221"/>
    <mergeCell ref="G221:H221"/>
    <mergeCell ref="B218:C218"/>
    <mergeCell ref="E218:F218"/>
    <mergeCell ref="G218:H218"/>
    <mergeCell ref="B219:C219"/>
    <mergeCell ref="E219:F219"/>
    <mergeCell ref="G219:H219"/>
    <mergeCell ref="B216:C216"/>
    <mergeCell ref="E216:F216"/>
    <mergeCell ref="G216:H216"/>
    <mergeCell ref="B217:C217"/>
    <mergeCell ref="E217:F217"/>
    <mergeCell ref="G217:H217"/>
    <mergeCell ref="B214:C214"/>
    <mergeCell ref="E214:F214"/>
    <mergeCell ref="G214:H214"/>
    <mergeCell ref="B215:C215"/>
    <mergeCell ref="E215:F215"/>
    <mergeCell ref="G215:H215"/>
    <mergeCell ref="B212:C212"/>
    <mergeCell ref="E212:F212"/>
    <mergeCell ref="G212:H212"/>
    <mergeCell ref="B213:C213"/>
    <mergeCell ref="E213:F213"/>
    <mergeCell ref="G213:H213"/>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E202:F202"/>
    <mergeCell ref="G202:H202"/>
    <mergeCell ref="B203:C203"/>
    <mergeCell ref="E203:F203"/>
    <mergeCell ref="G203:H203"/>
    <mergeCell ref="B200:C200"/>
    <mergeCell ref="E200:F200"/>
    <mergeCell ref="G200:H200"/>
    <mergeCell ref="B201:C201"/>
    <mergeCell ref="E201:F201"/>
    <mergeCell ref="G201:H201"/>
    <mergeCell ref="B188:C188"/>
    <mergeCell ref="E188:F188"/>
    <mergeCell ref="G188:H188"/>
    <mergeCell ref="B189:C189"/>
    <mergeCell ref="E189:F189"/>
    <mergeCell ref="G189:H189"/>
    <mergeCell ref="B194:C194"/>
    <mergeCell ref="E194:F194"/>
    <mergeCell ref="G194:H194"/>
    <mergeCell ref="B192:C192"/>
    <mergeCell ref="E192:F192"/>
    <mergeCell ref="G192:H192"/>
    <mergeCell ref="B193:C193"/>
    <mergeCell ref="E193:F193"/>
    <mergeCell ref="G193:H193"/>
    <mergeCell ref="B185:C185"/>
    <mergeCell ref="E185:F185"/>
    <mergeCell ref="G185:H185"/>
    <mergeCell ref="B186:C186"/>
    <mergeCell ref="E186:F186"/>
    <mergeCell ref="G186:H186"/>
    <mergeCell ref="B187:C187"/>
    <mergeCell ref="E187:F187"/>
    <mergeCell ref="G187:H187"/>
    <mergeCell ref="B183:C183"/>
    <mergeCell ref="E183:F183"/>
    <mergeCell ref="G183:H183"/>
    <mergeCell ref="B184:C184"/>
    <mergeCell ref="E184:F184"/>
    <mergeCell ref="G184:H184"/>
    <mergeCell ref="B181:C181"/>
    <mergeCell ref="E181:F181"/>
    <mergeCell ref="G181:H181"/>
    <mergeCell ref="B182:C182"/>
    <mergeCell ref="E182:F182"/>
    <mergeCell ref="G182:H182"/>
    <mergeCell ref="I177:I178"/>
    <mergeCell ref="B179:C179"/>
    <mergeCell ref="E179:F179"/>
    <mergeCell ref="G179:H179"/>
    <mergeCell ref="B180:C180"/>
    <mergeCell ref="E180:F180"/>
    <mergeCell ref="G180:H180"/>
    <mergeCell ref="B176:C176"/>
    <mergeCell ref="E176:F176"/>
    <mergeCell ref="G176:H176"/>
    <mergeCell ref="B177:C177"/>
    <mergeCell ref="E177:F177"/>
    <mergeCell ref="G177:H177"/>
    <mergeCell ref="B178:C178"/>
    <mergeCell ref="E178:F178"/>
    <mergeCell ref="G178:H178"/>
    <mergeCell ref="B173:C173"/>
    <mergeCell ref="E173:F173"/>
    <mergeCell ref="G173:H173"/>
    <mergeCell ref="B175:C175"/>
    <mergeCell ref="E175:F175"/>
    <mergeCell ref="G175:H175"/>
    <mergeCell ref="E174:F174"/>
    <mergeCell ref="G174:H174"/>
    <mergeCell ref="B174:C174"/>
    <mergeCell ref="B171:C171"/>
    <mergeCell ref="E171:F171"/>
    <mergeCell ref="G171:H171"/>
    <mergeCell ref="B172:C172"/>
    <mergeCell ref="E172:F172"/>
    <mergeCell ref="G172:H172"/>
    <mergeCell ref="B169:C169"/>
    <mergeCell ref="E169:F169"/>
    <mergeCell ref="G169:H169"/>
    <mergeCell ref="B170:C170"/>
    <mergeCell ref="E170:F170"/>
    <mergeCell ref="G170:H170"/>
    <mergeCell ref="B167:C167"/>
    <mergeCell ref="E167:F167"/>
    <mergeCell ref="G167:H167"/>
    <mergeCell ref="B168:C168"/>
    <mergeCell ref="E168:F168"/>
    <mergeCell ref="G168:H168"/>
    <mergeCell ref="B165:C165"/>
    <mergeCell ref="E165:F165"/>
    <mergeCell ref="G165:H165"/>
    <mergeCell ref="B166:C166"/>
    <mergeCell ref="E166:F166"/>
    <mergeCell ref="G166:H166"/>
    <mergeCell ref="B163:C163"/>
    <mergeCell ref="E163:F163"/>
    <mergeCell ref="G163:H163"/>
    <mergeCell ref="B164:C164"/>
    <mergeCell ref="E164:F164"/>
    <mergeCell ref="G164:H164"/>
    <mergeCell ref="B161:C161"/>
    <mergeCell ref="E161:F161"/>
    <mergeCell ref="G161:H161"/>
    <mergeCell ref="B162:C162"/>
    <mergeCell ref="E162:F162"/>
    <mergeCell ref="G162:H162"/>
    <mergeCell ref="B160:C160"/>
    <mergeCell ref="E160:F160"/>
    <mergeCell ref="G160:H160"/>
    <mergeCell ref="B158:C158"/>
    <mergeCell ref="E158:F158"/>
    <mergeCell ref="G158:H158"/>
    <mergeCell ref="B159:C159"/>
    <mergeCell ref="E159:F159"/>
    <mergeCell ref="G159:H159"/>
    <mergeCell ref="B156:C156"/>
    <mergeCell ref="E156:F156"/>
    <mergeCell ref="G156:H156"/>
    <mergeCell ref="B157:C157"/>
    <mergeCell ref="E157:F157"/>
    <mergeCell ref="G157:H157"/>
    <mergeCell ref="B155:C155"/>
    <mergeCell ref="E155:F155"/>
    <mergeCell ref="G155:H155"/>
    <mergeCell ref="B153:C153"/>
    <mergeCell ref="E153:F153"/>
    <mergeCell ref="G153:H153"/>
    <mergeCell ref="B154:C154"/>
    <mergeCell ref="E154:F154"/>
    <mergeCell ref="G154:H154"/>
    <mergeCell ref="B151:C151"/>
    <mergeCell ref="E151:F151"/>
    <mergeCell ref="G151:H151"/>
    <mergeCell ref="B152:C152"/>
    <mergeCell ref="E152:F152"/>
    <mergeCell ref="G152:H152"/>
    <mergeCell ref="B149:C149"/>
    <mergeCell ref="E149:F149"/>
    <mergeCell ref="G149:H149"/>
    <mergeCell ref="B150:C150"/>
    <mergeCell ref="E150:F150"/>
    <mergeCell ref="G150:H150"/>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4:C144"/>
    <mergeCell ref="E144:F144"/>
    <mergeCell ref="G144:H144"/>
    <mergeCell ref="B142:C142"/>
    <mergeCell ref="E142:F142"/>
    <mergeCell ref="G142:H142"/>
    <mergeCell ref="B143:C143"/>
    <mergeCell ref="E143:F143"/>
    <mergeCell ref="G143:H143"/>
    <mergeCell ref="B139:C139"/>
    <mergeCell ref="E139:F139"/>
    <mergeCell ref="G139:H139"/>
    <mergeCell ref="B140:C140"/>
    <mergeCell ref="E140:F140"/>
    <mergeCell ref="G140:H140"/>
    <mergeCell ref="B141:C141"/>
    <mergeCell ref="E141:F141"/>
    <mergeCell ref="G141:H141"/>
    <mergeCell ref="B137:C137"/>
    <mergeCell ref="E137:F137"/>
    <mergeCell ref="G137:H137"/>
    <mergeCell ref="B138:C138"/>
    <mergeCell ref="E138:F138"/>
    <mergeCell ref="G138:H138"/>
    <mergeCell ref="B136:C136"/>
    <mergeCell ref="E136:F136"/>
    <mergeCell ref="G136:H136"/>
    <mergeCell ref="B134:C134"/>
    <mergeCell ref="E134:F134"/>
    <mergeCell ref="G134:H134"/>
    <mergeCell ref="B135:C135"/>
    <mergeCell ref="E135:F135"/>
    <mergeCell ref="G135:H135"/>
    <mergeCell ref="B132:C132"/>
    <mergeCell ref="E132:F132"/>
    <mergeCell ref="G132:H132"/>
    <mergeCell ref="B133:C133"/>
    <mergeCell ref="E133:F133"/>
    <mergeCell ref="G133:H133"/>
    <mergeCell ref="B131:C131"/>
    <mergeCell ref="E131:F131"/>
    <mergeCell ref="G131:H131"/>
    <mergeCell ref="B129:C129"/>
    <mergeCell ref="E129:F129"/>
    <mergeCell ref="G129:H129"/>
    <mergeCell ref="B130:C130"/>
    <mergeCell ref="E130:F130"/>
    <mergeCell ref="G130:H130"/>
    <mergeCell ref="B127:C127"/>
    <mergeCell ref="E127:F127"/>
    <mergeCell ref="G127:H127"/>
    <mergeCell ref="B128:C128"/>
    <mergeCell ref="E128:F128"/>
    <mergeCell ref="G128:H128"/>
    <mergeCell ref="B123:C123"/>
    <mergeCell ref="E123:F123"/>
    <mergeCell ref="G123:H123"/>
    <mergeCell ref="B126:C126"/>
    <mergeCell ref="E126:F126"/>
    <mergeCell ref="G126:H126"/>
    <mergeCell ref="B120:C120"/>
    <mergeCell ref="E120:F120"/>
    <mergeCell ref="G120:H120"/>
    <mergeCell ref="B124:C124"/>
    <mergeCell ref="E124:F124"/>
    <mergeCell ref="G124:H124"/>
    <mergeCell ref="B125:C125"/>
    <mergeCell ref="E125:F125"/>
    <mergeCell ref="G125:H125"/>
    <mergeCell ref="B121:C121"/>
    <mergeCell ref="E121:F121"/>
    <mergeCell ref="G121:H121"/>
    <mergeCell ref="B122:C122"/>
    <mergeCell ref="E122:F122"/>
    <mergeCell ref="G122:H122"/>
    <mergeCell ref="B118:C118"/>
    <mergeCell ref="E118:F118"/>
    <mergeCell ref="G118:H118"/>
    <mergeCell ref="B119:C119"/>
    <mergeCell ref="E119:F119"/>
    <mergeCell ref="G119:H119"/>
    <mergeCell ref="B116:C116"/>
    <mergeCell ref="E116:F116"/>
    <mergeCell ref="G116:H116"/>
    <mergeCell ref="B117:C117"/>
    <mergeCell ref="E117:F117"/>
    <mergeCell ref="G117:H117"/>
    <mergeCell ref="B114:C114"/>
    <mergeCell ref="E114:F114"/>
    <mergeCell ref="G114:H114"/>
    <mergeCell ref="B115:C115"/>
    <mergeCell ref="E115:F115"/>
    <mergeCell ref="G115:H115"/>
    <mergeCell ref="B112:C112"/>
    <mergeCell ref="E112:F112"/>
    <mergeCell ref="G112:H112"/>
    <mergeCell ref="B113:C113"/>
    <mergeCell ref="E113:F113"/>
    <mergeCell ref="G113:H113"/>
    <mergeCell ref="B111:C111"/>
    <mergeCell ref="E111:F111"/>
    <mergeCell ref="G111:H111"/>
    <mergeCell ref="B108:C108"/>
    <mergeCell ref="E108:F108"/>
    <mergeCell ref="G108:H108"/>
    <mergeCell ref="B109:C109"/>
    <mergeCell ref="E109:F109"/>
    <mergeCell ref="G109:H109"/>
    <mergeCell ref="B107:C107"/>
    <mergeCell ref="E107:F107"/>
    <mergeCell ref="G107:H107"/>
    <mergeCell ref="B106:C106"/>
    <mergeCell ref="E106:F106"/>
    <mergeCell ref="G106:H106"/>
    <mergeCell ref="B110:C110"/>
    <mergeCell ref="E110:F110"/>
    <mergeCell ref="G110:H110"/>
    <mergeCell ref="B104:C104"/>
    <mergeCell ref="E104:F104"/>
    <mergeCell ref="G104:H104"/>
    <mergeCell ref="B103:C103"/>
    <mergeCell ref="E103:F103"/>
    <mergeCell ref="G103:H103"/>
    <mergeCell ref="B105:C105"/>
    <mergeCell ref="E105:F105"/>
    <mergeCell ref="G105:H105"/>
    <mergeCell ref="B101:C101"/>
    <mergeCell ref="E101:F101"/>
    <mergeCell ref="G101:H101"/>
    <mergeCell ref="B102:C102"/>
    <mergeCell ref="E102:F102"/>
    <mergeCell ref="G102:H102"/>
    <mergeCell ref="B99:C99"/>
    <mergeCell ref="E99:F99"/>
    <mergeCell ref="G99:H99"/>
    <mergeCell ref="B100:C100"/>
    <mergeCell ref="E100:F100"/>
    <mergeCell ref="G100:H100"/>
    <mergeCell ref="B98:C98"/>
    <mergeCell ref="E98:F98"/>
    <mergeCell ref="G98:H98"/>
    <mergeCell ref="B96:C96"/>
    <mergeCell ref="E96:F96"/>
    <mergeCell ref="G96:H96"/>
    <mergeCell ref="B97:C97"/>
    <mergeCell ref="E97:F97"/>
    <mergeCell ref="G97:H97"/>
    <mergeCell ref="B94:C94"/>
    <mergeCell ref="E94:F94"/>
    <mergeCell ref="G94:H94"/>
    <mergeCell ref="B95:C95"/>
    <mergeCell ref="E95:F95"/>
    <mergeCell ref="G95:H95"/>
    <mergeCell ref="B92:C92"/>
    <mergeCell ref="E92:F92"/>
    <mergeCell ref="G92:H92"/>
    <mergeCell ref="B93:C93"/>
    <mergeCell ref="E93:F93"/>
    <mergeCell ref="G93:H93"/>
    <mergeCell ref="E90:F90"/>
    <mergeCell ref="G90:H90"/>
    <mergeCell ref="B91:C91"/>
    <mergeCell ref="E91:F91"/>
    <mergeCell ref="G91:H91"/>
    <mergeCell ref="B88:C88"/>
    <mergeCell ref="E88:F88"/>
    <mergeCell ref="G88:H88"/>
    <mergeCell ref="B89:C89"/>
    <mergeCell ref="E89:F89"/>
    <mergeCell ref="G89:H89"/>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B72:C72"/>
    <mergeCell ref="E72:F72"/>
    <mergeCell ref="G72:H72"/>
    <mergeCell ref="B73:C73"/>
    <mergeCell ref="E73:F73"/>
    <mergeCell ref="G73:H73"/>
    <mergeCell ref="B71:C71"/>
    <mergeCell ref="E71:F71"/>
    <mergeCell ref="G71:H71"/>
    <mergeCell ref="B66:C66"/>
    <mergeCell ref="E66:F66"/>
    <mergeCell ref="G66:H66"/>
    <mergeCell ref="B67:C67"/>
    <mergeCell ref="E67:F67"/>
    <mergeCell ref="G67:H67"/>
    <mergeCell ref="B64:C64"/>
    <mergeCell ref="B65:C65"/>
    <mergeCell ref="E64:F64"/>
    <mergeCell ref="G64:H64"/>
    <mergeCell ref="E65:F65"/>
    <mergeCell ref="G65:H65"/>
    <mergeCell ref="B68:C68"/>
    <mergeCell ref="B69:C69"/>
    <mergeCell ref="B70:C70"/>
    <mergeCell ref="E69:F69"/>
    <mergeCell ref="G69:H69"/>
    <mergeCell ref="E70:F70"/>
    <mergeCell ref="G70:H70"/>
    <mergeCell ref="E68:F68"/>
    <mergeCell ref="G68:H68"/>
    <mergeCell ref="B63:C63"/>
    <mergeCell ref="E63:F63"/>
    <mergeCell ref="G63:H63"/>
    <mergeCell ref="B61:C61"/>
    <mergeCell ref="E61:F61"/>
    <mergeCell ref="G61:H61"/>
    <mergeCell ref="B62:C62"/>
    <mergeCell ref="E62:F62"/>
    <mergeCell ref="G62:H62"/>
    <mergeCell ref="B59:C59"/>
    <mergeCell ref="E59:F59"/>
    <mergeCell ref="G59:H59"/>
    <mergeCell ref="B60:C60"/>
    <mergeCell ref="E60:F60"/>
    <mergeCell ref="G60:H60"/>
    <mergeCell ref="B58:C58"/>
    <mergeCell ref="E58:F58"/>
    <mergeCell ref="G58:H58"/>
    <mergeCell ref="B57:C57"/>
    <mergeCell ref="E57:F57"/>
    <mergeCell ref="G57:H57"/>
    <mergeCell ref="B54:C54"/>
    <mergeCell ref="E54:F54"/>
    <mergeCell ref="G54:H54"/>
    <mergeCell ref="B56:C56"/>
    <mergeCell ref="E56:F56"/>
    <mergeCell ref="G56:H56"/>
    <mergeCell ref="E47:F47"/>
    <mergeCell ref="G47:H47"/>
    <mergeCell ref="B46:C46"/>
    <mergeCell ref="E46:F46"/>
    <mergeCell ref="G46:H46"/>
    <mergeCell ref="B44:C44"/>
    <mergeCell ref="E44:F44"/>
    <mergeCell ref="G44:H44"/>
    <mergeCell ref="B45:C45"/>
    <mergeCell ref="E45:F45"/>
    <mergeCell ref="G45:H45"/>
    <mergeCell ref="B43:C43"/>
    <mergeCell ref="E43:F43"/>
    <mergeCell ref="G43:H43"/>
    <mergeCell ref="B37:C37"/>
    <mergeCell ref="E37:F37"/>
    <mergeCell ref="G37:H37"/>
    <mergeCell ref="B41:C41"/>
    <mergeCell ref="E41:F41"/>
    <mergeCell ref="G41:H41"/>
    <mergeCell ref="B40:C40"/>
    <mergeCell ref="E40:F40"/>
    <mergeCell ref="G40:H40"/>
    <mergeCell ref="B38:C38"/>
    <mergeCell ref="E38:F38"/>
    <mergeCell ref="G38:H38"/>
    <mergeCell ref="B39:C39"/>
    <mergeCell ref="E39:F39"/>
    <mergeCell ref="G39:H39"/>
    <mergeCell ref="B42:C42"/>
    <mergeCell ref="E42:F42"/>
    <mergeCell ref="G42:H42"/>
    <mergeCell ref="G31:H31"/>
    <mergeCell ref="B32:C32"/>
    <mergeCell ref="E32:F32"/>
    <mergeCell ref="G32:H32"/>
    <mergeCell ref="B27:C27"/>
    <mergeCell ref="E27:F27"/>
    <mergeCell ref="G27:H27"/>
    <mergeCell ref="B28:C28"/>
    <mergeCell ref="E28:F28"/>
    <mergeCell ref="G28:H28"/>
    <mergeCell ref="B29:C29"/>
    <mergeCell ref="E29:F29"/>
    <mergeCell ref="G29:H29"/>
    <mergeCell ref="B36:C36"/>
    <mergeCell ref="E36:F36"/>
    <mergeCell ref="G36:H36"/>
    <mergeCell ref="B26:C26"/>
    <mergeCell ref="E26:F26"/>
    <mergeCell ref="G26:H26"/>
    <mergeCell ref="I18:I19"/>
    <mergeCell ref="G22:H22"/>
    <mergeCell ref="B23:C23"/>
    <mergeCell ref="E23:F23"/>
    <mergeCell ref="G23:H23"/>
    <mergeCell ref="A19:H19"/>
    <mergeCell ref="B25:C25"/>
    <mergeCell ref="A20:A21"/>
    <mergeCell ref="B20:C21"/>
    <mergeCell ref="D20:D21"/>
    <mergeCell ref="E20:H20"/>
    <mergeCell ref="E21:F21"/>
    <mergeCell ref="G21:H21"/>
    <mergeCell ref="B30:C30"/>
    <mergeCell ref="B31:C31"/>
    <mergeCell ref="E30:F30"/>
    <mergeCell ref="E31:F31"/>
    <mergeCell ref="G30:H30"/>
    <mergeCell ref="A16:H16"/>
    <mergeCell ref="A18:H18"/>
    <mergeCell ref="A5:H5"/>
    <mergeCell ref="A12:B12"/>
    <mergeCell ref="D12:E12"/>
    <mergeCell ref="F12:G12"/>
    <mergeCell ref="B22:C22"/>
    <mergeCell ref="E22:F22"/>
    <mergeCell ref="E25:F25"/>
    <mergeCell ref="G25:H25"/>
    <mergeCell ref="B24:C24"/>
    <mergeCell ref="E24:F24"/>
    <mergeCell ref="G24:H24"/>
    <mergeCell ref="A1:H1"/>
    <mergeCell ref="A2:H2"/>
    <mergeCell ref="A3:B3"/>
    <mergeCell ref="C3:H3"/>
    <mergeCell ref="A4:B4"/>
    <mergeCell ref="C4:H4"/>
    <mergeCell ref="A13:H13"/>
    <mergeCell ref="A14:H14"/>
    <mergeCell ref="A15:H15"/>
    <mergeCell ref="A6:H6"/>
    <mergeCell ref="A7:H7"/>
    <mergeCell ref="A8:B8"/>
    <mergeCell ref="C8:H8"/>
    <mergeCell ref="A9:B9"/>
    <mergeCell ref="C9:H9"/>
    <mergeCell ref="A10:H10"/>
    <mergeCell ref="A190:A191"/>
    <mergeCell ref="B190:C191"/>
    <mergeCell ref="D190:D191"/>
    <mergeCell ref="B255:C255"/>
    <mergeCell ref="E255:F255"/>
    <mergeCell ref="G255:H255"/>
    <mergeCell ref="B256:C256"/>
    <mergeCell ref="E256:F256"/>
    <mergeCell ref="G256:H256"/>
    <mergeCell ref="B195:C195"/>
    <mergeCell ref="E195:F195"/>
    <mergeCell ref="G195:H195"/>
    <mergeCell ref="B198:C198"/>
    <mergeCell ref="E198:F198"/>
    <mergeCell ref="G198:H198"/>
    <mergeCell ref="B199:C199"/>
    <mergeCell ref="E199:F199"/>
    <mergeCell ref="G199:H199"/>
    <mergeCell ref="B196:C196"/>
    <mergeCell ref="E196:F196"/>
    <mergeCell ref="G196:H196"/>
    <mergeCell ref="E197:F197"/>
    <mergeCell ref="G197:H197"/>
    <mergeCell ref="B202:C202"/>
    <mergeCell ref="B270:C270"/>
    <mergeCell ref="E270:F270"/>
    <mergeCell ref="G270:H270"/>
    <mergeCell ref="B271:C271"/>
    <mergeCell ref="E271:F271"/>
    <mergeCell ref="G271:H271"/>
    <mergeCell ref="B265:C265"/>
    <mergeCell ref="E265:F265"/>
    <mergeCell ref="G265:H265"/>
    <mergeCell ref="B266:C266"/>
    <mergeCell ref="E266:F266"/>
    <mergeCell ref="G266:H266"/>
    <mergeCell ref="B268:C268"/>
    <mergeCell ref="E268:F268"/>
    <mergeCell ref="G268:H268"/>
    <mergeCell ref="B267:C267"/>
    <mergeCell ref="E267:F267"/>
    <mergeCell ref="G267:H267"/>
    <mergeCell ref="B269:C269"/>
    <mergeCell ref="E269:F269"/>
    <mergeCell ref="G269:H269"/>
    <mergeCell ref="B263:C263"/>
    <mergeCell ref="E263:F263"/>
    <mergeCell ref="G263:H263"/>
    <mergeCell ref="B264:C264"/>
    <mergeCell ref="E264:F264"/>
    <mergeCell ref="G264:H264"/>
    <mergeCell ref="B229:C229"/>
    <mergeCell ref="B230:C230"/>
    <mergeCell ref="E229:F229"/>
    <mergeCell ref="E230:F230"/>
    <mergeCell ref="G229:H229"/>
    <mergeCell ref="G230:H230"/>
    <mergeCell ref="B262:C262"/>
    <mergeCell ref="E262:F262"/>
    <mergeCell ref="G262:H262"/>
    <mergeCell ref="B236:C236"/>
    <mergeCell ref="E236:F236"/>
    <mergeCell ref="G236:H236"/>
    <mergeCell ref="B237:C237"/>
    <mergeCell ref="E237:F237"/>
    <mergeCell ref="G237:H237"/>
    <mergeCell ref="B239:C239"/>
    <mergeCell ref="E239:F239"/>
    <mergeCell ref="G239:H239"/>
    <mergeCell ref="B82:C82"/>
    <mergeCell ref="E82:F82"/>
    <mergeCell ref="G82:H82"/>
    <mergeCell ref="E190:F190"/>
    <mergeCell ref="E191:F191"/>
    <mergeCell ref="G190:H190"/>
    <mergeCell ref="G191:H191"/>
    <mergeCell ref="B197:C197"/>
    <mergeCell ref="G86:H86"/>
    <mergeCell ref="G83:H83"/>
    <mergeCell ref="G85:H85"/>
    <mergeCell ref="B86:C86"/>
    <mergeCell ref="E86:F86"/>
    <mergeCell ref="B87:C87"/>
    <mergeCell ref="E87:F87"/>
    <mergeCell ref="G87:H87"/>
    <mergeCell ref="B83:C83"/>
    <mergeCell ref="E83:F83"/>
    <mergeCell ref="B85:C85"/>
    <mergeCell ref="E85:F85"/>
    <mergeCell ref="B84:C84"/>
    <mergeCell ref="E84:F84"/>
    <mergeCell ref="G84:H84"/>
    <mergeCell ref="B90:C90"/>
  </mergeCells>
  <pageMargins left="0.9055118110236221" right="0.31496062992125984" top="0.74803149606299213" bottom="0.74803149606299213" header="0.31496062992125984" footer="0.31496062992125984"/>
  <pageSetup paperSize="9" scale="80" orientation="portrait" r:id="rId1"/>
  <rowBreaks count="13" manualBreakCount="13">
    <brk id="30" max="7" man="1"/>
    <brk id="37" max="7" man="1"/>
    <brk id="41" max="7" man="1"/>
    <brk id="63" max="7" man="1"/>
    <brk id="72" max="7" man="1"/>
    <brk id="86" max="7" man="1"/>
    <brk id="109" max="7" man="1"/>
    <brk id="132" max="7" man="1"/>
    <brk id="154" max="7" man="1"/>
    <brk id="179" max="7" man="1"/>
    <brk id="206" max="7" man="1"/>
    <brk id="231" max="7" man="1"/>
    <brk id="252"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4"/>
  <sheetViews>
    <sheetView view="pageBreakPreview" zoomScale="105" zoomScaleSheetLayoutView="105" workbookViewId="0">
      <selection activeCell="D8" sqref="D8:E8"/>
    </sheetView>
  </sheetViews>
  <sheetFormatPr defaultRowHeight="15" x14ac:dyDescent="0.25"/>
  <cols>
    <col min="1" max="1" width="8.5703125" customWidth="1"/>
    <col min="2" max="2" width="56.28515625" customWidth="1"/>
    <col min="3" max="3" width="16.5703125" customWidth="1"/>
    <col min="4" max="4" width="15.140625" customWidth="1"/>
    <col min="5" max="5" width="15.5703125" customWidth="1"/>
  </cols>
  <sheetData>
    <row r="1" spans="1:5" ht="15.75" x14ac:dyDescent="0.25">
      <c r="B1" s="122" t="s">
        <v>234</v>
      </c>
      <c r="C1" s="122"/>
      <c r="D1" s="122"/>
      <c r="E1" s="122"/>
    </row>
    <row r="2" spans="1:5" ht="15.75" x14ac:dyDescent="0.25">
      <c r="B2" s="122" t="s">
        <v>0</v>
      </c>
      <c r="C2" s="122"/>
      <c r="D2" s="122"/>
      <c r="E2" s="122"/>
    </row>
    <row r="3" spans="1:5" ht="15.75" x14ac:dyDescent="0.25">
      <c r="B3" s="122" t="s">
        <v>1</v>
      </c>
      <c r="C3" s="122"/>
      <c r="D3" s="122"/>
      <c r="E3" s="122"/>
    </row>
    <row r="4" spans="1:5" ht="15.75" x14ac:dyDescent="0.25">
      <c r="B4" s="122" t="s">
        <v>2</v>
      </c>
      <c r="C4" s="122"/>
      <c r="D4" s="122"/>
      <c r="E4" s="122"/>
    </row>
    <row r="5" spans="1:5" ht="18.75" x14ac:dyDescent="0.3">
      <c r="A5" s="94"/>
      <c r="B5" s="122" t="s">
        <v>822</v>
      </c>
      <c r="C5" s="122"/>
      <c r="D5" s="122"/>
      <c r="E5" s="122"/>
    </row>
    <row r="6" spans="1:5" ht="18.75" x14ac:dyDescent="0.3">
      <c r="A6" s="94"/>
      <c r="B6" s="4"/>
      <c r="C6" s="4"/>
      <c r="D6" s="122" t="s">
        <v>92</v>
      </c>
      <c r="E6" s="122"/>
    </row>
    <row r="7" spans="1:5" ht="18.75" customHeight="1" x14ac:dyDescent="0.3">
      <c r="A7" s="94"/>
      <c r="B7" s="4"/>
      <c r="C7" s="4"/>
      <c r="D7" s="122" t="s">
        <v>0</v>
      </c>
      <c r="E7" s="122"/>
    </row>
    <row r="8" spans="1:5" ht="18.75" x14ac:dyDescent="0.3">
      <c r="A8" s="94"/>
      <c r="B8" s="4"/>
      <c r="C8" s="4"/>
      <c r="D8" s="122" t="s">
        <v>1</v>
      </c>
      <c r="E8" s="122"/>
    </row>
    <row r="9" spans="1:5" ht="18.75" customHeight="1" x14ac:dyDescent="0.3">
      <c r="A9" s="94"/>
      <c r="B9" s="4"/>
      <c r="C9" s="4"/>
      <c r="D9" s="122" t="s">
        <v>2</v>
      </c>
      <c r="E9" s="122"/>
    </row>
    <row r="10" spans="1:5" ht="18.75" customHeight="1" x14ac:dyDescent="0.3">
      <c r="A10" s="94"/>
      <c r="B10" s="4"/>
      <c r="C10" s="4"/>
      <c r="D10" s="122" t="s">
        <v>811</v>
      </c>
      <c r="E10" s="122"/>
    </row>
    <row r="11" spans="1:5" ht="18.75" x14ac:dyDescent="0.3">
      <c r="A11" s="94"/>
      <c r="B11" s="4"/>
      <c r="C11" s="4"/>
      <c r="D11" s="4"/>
      <c r="E11" s="4"/>
    </row>
    <row r="12" spans="1:5" ht="9" customHeight="1" x14ac:dyDescent="0.3">
      <c r="A12" s="94"/>
      <c r="B12" s="146"/>
      <c r="C12" s="146"/>
    </row>
    <row r="13" spans="1:5" ht="15" customHeight="1" x14ac:dyDescent="0.25">
      <c r="A13" s="132" t="s">
        <v>18</v>
      </c>
      <c r="B13" s="132"/>
      <c r="C13" s="132"/>
      <c r="D13" s="132"/>
      <c r="E13" s="132"/>
    </row>
    <row r="14" spans="1:5" ht="36" customHeight="1" x14ac:dyDescent="0.25">
      <c r="A14" s="132" t="s">
        <v>589</v>
      </c>
      <c r="B14" s="132"/>
      <c r="C14" s="132"/>
      <c r="D14" s="132"/>
      <c r="E14" s="132"/>
    </row>
    <row r="15" spans="1:5" ht="17.25" customHeight="1" x14ac:dyDescent="0.25">
      <c r="A15" s="188" t="s">
        <v>242</v>
      </c>
      <c r="B15" s="188"/>
      <c r="C15" s="188"/>
    </row>
    <row r="16" spans="1:5" ht="17.25" customHeight="1" x14ac:dyDescent="0.25">
      <c r="A16" s="189"/>
      <c r="B16" s="155" t="s">
        <v>3</v>
      </c>
      <c r="C16" s="186" t="s">
        <v>544</v>
      </c>
      <c r="D16" s="125" t="s">
        <v>775</v>
      </c>
      <c r="E16" s="125" t="s">
        <v>544</v>
      </c>
    </row>
    <row r="17" spans="1:5" ht="40.5" customHeight="1" x14ac:dyDescent="0.25">
      <c r="A17" s="190"/>
      <c r="B17" s="156"/>
      <c r="C17" s="187"/>
      <c r="D17" s="126"/>
      <c r="E17" s="126"/>
    </row>
    <row r="18" spans="1:5" x14ac:dyDescent="0.25">
      <c r="A18" s="95" t="s">
        <v>37</v>
      </c>
      <c r="B18" s="80" t="s">
        <v>19</v>
      </c>
      <c r="C18" s="12">
        <f>SUM(C19:C26)</f>
        <v>38723619.129999995</v>
      </c>
      <c r="D18" s="12">
        <f>SUM(D19:D26)</f>
        <v>290055.91000000003</v>
      </c>
      <c r="E18" s="12">
        <f>SUM(E19:E26)</f>
        <v>39013675.039999999</v>
      </c>
    </row>
    <row r="19" spans="1:5" ht="27.75" customHeight="1" x14ac:dyDescent="0.25">
      <c r="A19" s="96" t="s">
        <v>71</v>
      </c>
      <c r="B19" s="81" t="s">
        <v>72</v>
      </c>
      <c r="C19" s="97">
        <v>1706906</v>
      </c>
      <c r="D19" s="97"/>
      <c r="E19" s="97">
        <f>C19+D19</f>
        <v>1706906</v>
      </c>
    </row>
    <row r="20" spans="1:5" ht="29.25" customHeight="1" x14ac:dyDescent="0.25">
      <c r="A20" s="184" t="s">
        <v>38</v>
      </c>
      <c r="B20" s="185" t="s">
        <v>124</v>
      </c>
      <c r="C20" s="194">
        <v>934317</v>
      </c>
      <c r="D20" s="194"/>
      <c r="E20" s="194">
        <f>C20+D20</f>
        <v>934317</v>
      </c>
    </row>
    <row r="21" spans="1:5" ht="10.5" customHeight="1" x14ac:dyDescent="0.25">
      <c r="A21" s="184"/>
      <c r="B21" s="185"/>
      <c r="C21" s="195"/>
      <c r="D21" s="195"/>
      <c r="E21" s="195"/>
    </row>
    <row r="22" spans="1:5" ht="44.25" customHeight="1" x14ac:dyDescent="0.25">
      <c r="A22" s="99" t="s">
        <v>39</v>
      </c>
      <c r="B22" s="23" t="s">
        <v>125</v>
      </c>
      <c r="C22" s="98">
        <v>21144039.43</v>
      </c>
      <c r="D22" s="98">
        <v>81100</v>
      </c>
      <c r="E22" s="98">
        <f>C22+D22</f>
        <v>21225139.43</v>
      </c>
    </row>
    <row r="23" spans="1:5" x14ac:dyDescent="0.25">
      <c r="A23" s="96" t="s">
        <v>69</v>
      </c>
      <c r="B23" s="81" t="s">
        <v>70</v>
      </c>
      <c r="C23" s="97">
        <v>231.98</v>
      </c>
      <c r="D23" s="97">
        <v>955.91</v>
      </c>
      <c r="E23" s="97">
        <f>C23+D23</f>
        <v>1187.8899999999999</v>
      </c>
    </row>
    <row r="24" spans="1:5" ht="29.25" customHeight="1" x14ac:dyDescent="0.25">
      <c r="A24" s="96" t="s">
        <v>40</v>
      </c>
      <c r="B24" s="81" t="s">
        <v>20</v>
      </c>
      <c r="C24" s="89">
        <v>5222158</v>
      </c>
      <c r="D24" s="89"/>
      <c r="E24" s="89">
        <f>C24+D24</f>
        <v>5222158</v>
      </c>
    </row>
    <row r="25" spans="1:5" x14ac:dyDescent="0.25">
      <c r="A25" s="96" t="s">
        <v>41</v>
      </c>
      <c r="B25" s="81" t="s">
        <v>21</v>
      </c>
      <c r="C25" s="15">
        <v>5459347.9199999999</v>
      </c>
      <c r="D25" s="15"/>
      <c r="E25" s="15">
        <f>C25+D25</f>
        <v>5459347.9199999999</v>
      </c>
    </row>
    <row r="26" spans="1:5" x14ac:dyDescent="0.25">
      <c r="A26" s="96" t="s">
        <v>42</v>
      </c>
      <c r="B26" s="81" t="s">
        <v>22</v>
      </c>
      <c r="C26" s="97">
        <v>4256618.8</v>
      </c>
      <c r="D26" s="97">
        <v>208000</v>
      </c>
      <c r="E26" s="97">
        <f>C26+D26</f>
        <v>4464618.8</v>
      </c>
    </row>
    <row r="27" spans="1:5" ht="16.5" customHeight="1" x14ac:dyDescent="0.25">
      <c r="A27" s="191" t="s">
        <v>43</v>
      </c>
      <c r="B27" s="192" t="s">
        <v>23</v>
      </c>
      <c r="C27" s="193">
        <f>C29</f>
        <v>10508837</v>
      </c>
      <c r="D27" s="193">
        <f>D29</f>
        <v>0</v>
      </c>
      <c r="E27" s="193">
        <f>E29</f>
        <v>10508837</v>
      </c>
    </row>
    <row r="28" spans="1:5" ht="15" hidden="1" customHeight="1" x14ac:dyDescent="0.25">
      <c r="A28" s="191"/>
      <c r="B28" s="192"/>
      <c r="C28" s="193"/>
      <c r="D28" s="193"/>
      <c r="E28" s="193"/>
    </row>
    <row r="29" spans="1:5" ht="26.25" customHeight="1" x14ac:dyDescent="0.25">
      <c r="A29" s="96" t="s">
        <v>416</v>
      </c>
      <c r="B29" s="185" t="s">
        <v>417</v>
      </c>
      <c r="C29" s="127">
        <v>10508837</v>
      </c>
      <c r="D29" s="127"/>
      <c r="E29" s="127">
        <f>C29+D29</f>
        <v>10508837</v>
      </c>
    </row>
    <row r="30" spans="1:5" ht="15" hidden="1" customHeight="1" x14ac:dyDescent="0.25">
      <c r="A30" s="96"/>
      <c r="B30" s="185"/>
      <c r="C30" s="127"/>
      <c r="D30" s="127"/>
      <c r="E30" s="127"/>
    </row>
    <row r="31" spans="1:5" ht="14.25" customHeight="1" x14ac:dyDescent="0.25">
      <c r="A31" s="95" t="s">
        <v>44</v>
      </c>
      <c r="B31" s="80" t="s">
        <v>24</v>
      </c>
      <c r="C31" s="12">
        <f>C32+C33+C34</f>
        <v>21651956.280000001</v>
      </c>
      <c r="D31" s="12">
        <f>D32+D33+D34</f>
        <v>1250887.6200000001</v>
      </c>
      <c r="E31" s="12">
        <f>E32+E33+E34</f>
        <v>22902843.900000002</v>
      </c>
    </row>
    <row r="32" spans="1:5" x14ac:dyDescent="0.25">
      <c r="A32" s="96" t="s">
        <v>45</v>
      </c>
      <c r="B32" s="81" t="s">
        <v>25</v>
      </c>
      <c r="C32" s="97">
        <v>1239290.07</v>
      </c>
      <c r="D32" s="97"/>
      <c r="E32" s="97">
        <f>C32+D32</f>
        <v>1239290.07</v>
      </c>
    </row>
    <row r="33" spans="1:5" x14ac:dyDescent="0.25">
      <c r="A33" s="96" t="s">
        <v>46</v>
      </c>
      <c r="B33" s="81" t="s">
        <v>26</v>
      </c>
      <c r="C33" s="97">
        <v>18337666.210000001</v>
      </c>
      <c r="D33" s="97">
        <v>1250887.6200000001</v>
      </c>
      <c r="E33" s="97">
        <f>C33+D33</f>
        <v>19588553.830000002</v>
      </c>
    </row>
    <row r="34" spans="1:5" x14ac:dyDescent="0.25">
      <c r="A34" s="96" t="s">
        <v>47</v>
      </c>
      <c r="B34" s="81" t="s">
        <v>27</v>
      </c>
      <c r="C34" s="97">
        <v>2075000</v>
      </c>
      <c r="D34" s="97"/>
      <c r="E34" s="97">
        <f>C34+D34</f>
        <v>2075000</v>
      </c>
    </row>
    <row r="35" spans="1:5" x14ac:dyDescent="0.25">
      <c r="A35" s="95" t="s">
        <v>127</v>
      </c>
      <c r="B35" s="80" t="s">
        <v>126</v>
      </c>
      <c r="C35" s="12">
        <f>C36+C37+C38</f>
        <v>49635221.159999996</v>
      </c>
      <c r="D35" s="12">
        <f>D36+D37+D38</f>
        <v>4791490.2</v>
      </c>
      <c r="E35" s="12">
        <f t="shared" ref="E35" si="0">E36+E37+E38</f>
        <v>54426711.359999999</v>
      </c>
    </row>
    <row r="36" spans="1:5" x14ac:dyDescent="0.25">
      <c r="A36" s="96" t="s">
        <v>122</v>
      </c>
      <c r="B36" s="81" t="s">
        <v>128</v>
      </c>
      <c r="C36" s="100">
        <v>4278000</v>
      </c>
      <c r="D36" s="100">
        <v>4641490.2</v>
      </c>
      <c r="E36" s="100">
        <f>C36+D36</f>
        <v>8919490.1999999993</v>
      </c>
    </row>
    <row r="37" spans="1:5" x14ac:dyDescent="0.25">
      <c r="A37" s="96" t="s">
        <v>121</v>
      </c>
      <c r="B37" s="81" t="s">
        <v>129</v>
      </c>
      <c r="C37" s="97">
        <v>43194321.159999996</v>
      </c>
      <c r="D37" s="97">
        <v>150000</v>
      </c>
      <c r="E37" s="97">
        <f>C37+D37</f>
        <v>43344321.159999996</v>
      </c>
    </row>
    <row r="38" spans="1:5" x14ac:dyDescent="0.25">
      <c r="A38" s="96" t="s">
        <v>123</v>
      </c>
      <c r="B38" s="81" t="s">
        <v>130</v>
      </c>
      <c r="C38" s="15">
        <v>2162900</v>
      </c>
      <c r="D38" s="15"/>
      <c r="E38" s="15">
        <f>C38+D38</f>
        <v>2162900</v>
      </c>
    </row>
    <row r="39" spans="1:5" x14ac:dyDescent="0.25">
      <c r="A39" s="95" t="s">
        <v>48</v>
      </c>
      <c r="B39" s="11" t="s">
        <v>66</v>
      </c>
      <c r="C39" s="12">
        <f>C40+C41+C43+C44+C42</f>
        <v>185585961.75999999</v>
      </c>
      <c r="D39" s="12">
        <f t="shared" ref="D39:E39" si="1">D40+D41+D43+D44+D42</f>
        <v>2666116.36</v>
      </c>
      <c r="E39" s="12">
        <f t="shared" si="1"/>
        <v>188252078.12</v>
      </c>
    </row>
    <row r="40" spans="1:5" x14ac:dyDescent="0.25">
      <c r="A40" s="96" t="s">
        <v>49</v>
      </c>
      <c r="B40" s="14" t="s">
        <v>28</v>
      </c>
      <c r="C40" s="97">
        <v>24922657.02</v>
      </c>
      <c r="D40" s="97">
        <v>80305.820000000007</v>
      </c>
      <c r="E40" s="97">
        <f>C40+D40</f>
        <v>25002962.84</v>
      </c>
    </row>
    <row r="41" spans="1:5" x14ac:dyDescent="0.25">
      <c r="A41" s="96" t="s">
        <v>50</v>
      </c>
      <c r="B41" s="14" t="s">
        <v>29</v>
      </c>
      <c r="C41" s="97">
        <v>134503422.56</v>
      </c>
      <c r="D41" s="97">
        <v>2394155.34</v>
      </c>
      <c r="E41" s="97">
        <f>C41+D41</f>
        <v>136897577.90000001</v>
      </c>
    </row>
    <row r="42" spans="1:5" x14ac:dyDescent="0.25">
      <c r="A42" s="96" t="s">
        <v>133</v>
      </c>
      <c r="B42" s="14" t="s">
        <v>134</v>
      </c>
      <c r="C42" s="97">
        <v>9472034.6400000006</v>
      </c>
      <c r="D42" s="97">
        <v>191655.2</v>
      </c>
      <c r="E42" s="97">
        <f>C42+D42</f>
        <v>9663689.8399999999</v>
      </c>
    </row>
    <row r="43" spans="1:5" x14ac:dyDescent="0.25">
      <c r="A43" s="96" t="s">
        <v>51</v>
      </c>
      <c r="B43" s="14" t="s">
        <v>110</v>
      </c>
      <c r="C43" s="97">
        <v>430000</v>
      </c>
      <c r="D43" s="97"/>
      <c r="E43" s="97">
        <f>C43+D43</f>
        <v>430000</v>
      </c>
    </row>
    <row r="44" spans="1:5" x14ac:dyDescent="0.25">
      <c r="A44" s="96" t="s">
        <v>52</v>
      </c>
      <c r="B44" s="14" t="s">
        <v>30</v>
      </c>
      <c r="C44" s="97">
        <v>16257847.539999999</v>
      </c>
      <c r="D44" s="97"/>
      <c r="E44" s="97">
        <f>C44+D44</f>
        <v>16257847.539999999</v>
      </c>
    </row>
    <row r="45" spans="1:5" x14ac:dyDescent="0.25">
      <c r="A45" s="95" t="s">
        <v>53</v>
      </c>
      <c r="B45" s="11" t="s">
        <v>99</v>
      </c>
      <c r="C45" s="12">
        <f>C46+C47</f>
        <v>13062409</v>
      </c>
      <c r="D45" s="12">
        <f t="shared" ref="D45" si="2">D46+D47</f>
        <v>1019454.37</v>
      </c>
      <c r="E45" s="12">
        <f>E46+E47</f>
        <v>14081863.369999999</v>
      </c>
    </row>
    <row r="46" spans="1:5" x14ac:dyDescent="0.25">
      <c r="A46" s="96" t="s">
        <v>54</v>
      </c>
      <c r="B46" s="14" t="s">
        <v>31</v>
      </c>
      <c r="C46" s="15">
        <v>10346447</v>
      </c>
      <c r="D46" s="15">
        <v>1019454.37</v>
      </c>
      <c r="E46" s="15">
        <f>C46+D46</f>
        <v>11365901.369999999</v>
      </c>
    </row>
    <row r="47" spans="1:5" x14ac:dyDescent="0.25">
      <c r="A47" s="96" t="s">
        <v>97</v>
      </c>
      <c r="B47" s="14" t="s">
        <v>98</v>
      </c>
      <c r="C47" s="97">
        <v>2715962</v>
      </c>
      <c r="D47" s="97"/>
      <c r="E47" s="97">
        <f>C47+D47</f>
        <v>2715962</v>
      </c>
    </row>
    <row r="48" spans="1:5" x14ac:dyDescent="0.25">
      <c r="A48" s="95" t="s">
        <v>55</v>
      </c>
      <c r="B48" s="11" t="s">
        <v>32</v>
      </c>
      <c r="C48" s="12">
        <f>C49+C50</f>
        <v>5165150.67</v>
      </c>
      <c r="D48" s="12">
        <f t="shared" ref="D48:E48" si="3">D49+D50</f>
        <v>-34414.800000000003</v>
      </c>
      <c r="E48" s="12">
        <f t="shared" si="3"/>
        <v>5130735.87</v>
      </c>
    </row>
    <row r="49" spans="1:5" x14ac:dyDescent="0.25">
      <c r="A49" s="96" t="s">
        <v>56</v>
      </c>
      <c r="B49" s="14" t="s">
        <v>33</v>
      </c>
      <c r="C49" s="97">
        <v>1792320</v>
      </c>
      <c r="D49" s="97"/>
      <c r="E49" s="97">
        <f>C49+D49</f>
        <v>1792320</v>
      </c>
    </row>
    <row r="50" spans="1:5" x14ac:dyDescent="0.25">
      <c r="A50" s="96" t="s">
        <v>57</v>
      </c>
      <c r="B50" s="14" t="s">
        <v>34</v>
      </c>
      <c r="C50" s="15">
        <v>3372830.67</v>
      </c>
      <c r="D50" s="15">
        <v>-34414.800000000003</v>
      </c>
      <c r="E50" s="15">
        <f>C50+D50</f>
        <v>3338415.87</v>
      </c>
    </row>
    <row r="51" spans="1:5" x14ac:dyDescent="0.25">
      <c r="A51" s="95" t="s">
        <v>58</v>
      </c>
      <c r="B51" s="11" t="s">
        <v>35</v>
      </c>
      <c r="C51" s="12">
        <f>C52</f>
        <v>430000</v>
      </c>
      <c r="D51" s="12">
        <f t="shared" ref="D51:E51" si="4">D52</f>
        <v>0</v>
      </c>
      <c r="E51" s="12">
        <f t="shared" si="4"/>
        <v>430000</v>
      </c>
    </row>
    <row r="52" spans="1:5" x14ac:dyDescent="0.25">
      <c r="A52" s="96" t="s">
        <v>253</v>
      </c>
      <c r="B52" s="14" t="s">
        <v>255</v>
      </c>
      <c r="C52" s="15">
        <v>430000</v>
      </c>
      <c r="D52" s="15"/>
      <c r="E52" s="15">
        <f>C52+D52</f>
        <v>430000</v>
      </c>
    </row>
    <row r="53" spans="1:5" x14ac:dyDescent="0.25">
      <c r="A53" s="95"/>
      <c r="B53" s="11" t="s">
        <v>36</v>
      </c>
      <c r="C53" s="12">
        <f>C18+C27+C31+C39+C45+C48+C51+C35</f>
        <v>324763155</v>
      </c>
      <c r="D53" s="12">
        <f t="shared" ref="D53:E53" si="5">D18+D27+D31+D39+D45+D48+D51+D35</f>
        <v>9983589.6600000001</v>
      </c>
      <c r="E53" s="12">
        <f t="shared" si="5"/>
        <v>334746744.66000003</v>
      </c>
    </row>
    <row r="54" spans="1:5" ht="51.75" customHeight="1" x14ac:dyDescent="0.25">
      <c r="B54" s="101"/>
    </row>
  </sheetData>
  <mergeCells count="33">
    <mergeCell ref="D6:E6"/>
    <mergeCell ref="D7:E7"/>
    <mergeCell ref="D8:E8"/>
    <mergeCell ref="D9:E9"/>
    <mergeCell ref="D10:E10"/>
    <mergeCell ref="E29:E30"/>
    <mergeCell ref="D20:D21"/>
    <mergeCell ref="E20:E21"/>
    <mergeCell ref="B29:B30"/>
    <mergeCell ref="C29:C30"/>
    <mergeCell ref="D27:D28"/>
    <mergeCell ref="E27:E28"/>
    <mergeCell ref="A27:A28"/>
    <mergeCell ref="B27:B28"/>
    <mergeCell ref="C27:C28"/>
    <mergeCell ref="C20:C21"/>
    <mergeCell ref="D29:D30"/>
    <mergeCell ref="B1:E1"/>
    <mergeCell ref="B2:E2"/>
    <mergeCell ref="B3:E3"/>
    <mergeCell ref="A20:A21"/>
    <mergeCell ref="B20:B21"/>
    <mergeCell ref="B4:E4"/>
    <mergeCell ref="B5:E5"/>
    <mergeCell ref="D16:D17"/>
    <mergeCell ref="E16:E17"/>
    <mergeCell ref="C16:C17"/>
    <mergeCell ref="A15:C15"/>
    <mergeCell ref="A16:A17"/>
    <mergeCell ref="B16:B17"/>
    <mergeCell ref="B12:C12"/>
    <mergeCell ref="A14:E14"/>
    <mergeCell ref="A13:E13"/>
  </mergeCells>
  <pageMargins left="0.7" right="0.7" top="0.75" bottom="0.75" header="0.3" footer="0.3"/>
  <pageSetup paperSize="9" scale="7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6"/>
  <sheetViews>
    <sheetView view="pageBreakPreview" zoomScale="106" zoomScaleSheetLayoutView="106" workbookViewId="0">
      <selection activeCell="B9" sqref="B9:D9"/>
    </sheetView>
  </sheetViews>
  <sheetFormatPr defaultRowHeight="15" x14ac:dyDescent="0.25"/>
  <cols>
    <col min="1" max="1" width="8.5703125" customWidth="1"/>
    <col min="2" max="2" width="60.5703125" customWidth="1"/>
    <col min="3" max="3" width="16" customWidth="1"/>
    <col min="4" max="4" width="17.140625" customWidth="1"/>
  </cols>
  <sheetData>
    <row r="1" spans="1:4" ht="15.75" x14ac:dyDescent="0.25">
      <c r="B1" s="122" t="s">
        <v>92</v>
      </c>
      <c r="C1" s="122"/>
      <c r="D1" s="122"/>
    </row>
    <row r="2" spans="1:4" ht="15.75" x14ac:dyDescent="0.25">
      <c r="B2" s="122" t="s">
        <v>0</v>
      </c>
      <c r="C2" s="122"/>
      <c r="D2" s="122"/>
    </row>
    <row r="3" spans="1:4" ht="15.75" x14ac:dyDescent="0.25">
      <c r="B3" s="122" t="s">
        <v>1</v>
      </c>
      <c r="C3" s="122"/>
      <c r="D3" s="122"/>
    </row>
    <row r="4" spans="1:4" ht="15.75" x14ac:dyDescent="0.25">
      <c r="B4" s="122" t="s">
        <v>2</v>
      </c>
      <c r="C4" s="122"/>
      <c r="D4" s="122"/>
    </row>
    <row r="5" spans="1:4" ht="18.75" x14ac:dyDescent="0.3">
      <c r="A5" s="94"/>
      <c r="B5" s="122" t="s">
        <v>822</v>
      </c>
      <c r="C5" s="122"/>
      <c r="D5" s="122"/>
    </row>
    <row r="6" spans="1:4" ht="18.75" x14ac:dyDescent="0.3">
      <c r="A6" s="94"/>
      <c r="B6" s="122" t="s">
        <v>239</v>
      </c>
      <c r="C6" s="122"/>
      <c r="D6" s="122"/>
    </row>
    <row r="7" spans="1:4" ht="18.75" customHeight="1" x14ac:dyDescent="0.3">
      <c r="A7" s="94"/>
      <c r="B7" s="122" t="s">
        <v>0</v>
      </c>
      <c r="C7" s="122"/>
      <c r="D7" s="122"/>
    </row>
    <row r="8" spans="1:4" ht="18.75" x14ac:dyDescent="0.3">
      <c r="A8" s="94"/>
      <c r="B8" s="122" t="s">
        <v>1</v>
      </c>
      <c r="C8" s="122"/>
      <c r="D8" s="122"/>
    </row>
    <row r="9" spans="1:4" ht="18.75" customHeight="1" x14ac:dyDescent="0.3">
      <c r="A9" s="94"/>
      <c r="B9" s="122" t="s">
        <v>2</v>
      </c>
      <c r="C9" s="122"/>
      <c r="D9" s="122"/>
    </row>
    <row r="10" spans="1:4" ht="18.75" customHeight="1" x14ac:dyDescent="0.3">
      <c r="A10" s="94"/>
      <c r="B10" s="122" t="s">
        <v>811</v>
      </c>
      <c r="C10" s="122"/>
      <c r="D10" s="122"/>
    </row>
    <row r="11" spans="1:4" ht="18.75" x14ac:dyDescent="0.3">
      <c r="A11" s="94"/>
      <c r="B11" s="4"/>
      <c r="C11" s="4"/>
      <c r="D11" s="4"/>
    </row>
    <row r="12" spans="1:4" ht="9" customHeight="1" x14ac:dyDescent="0.3">
      <c r="A12" s="94"/>
      <c r="B12" s="146"/>
      <c r="C12" s="146"/>
    </row>
    <row r="13" spans="1:4" x14ac:dyDescent="0.25">
      <c r="A13" s="132" t="s">
        <v>18</v>
      </c>
      <c r="B13" s="151"/>
      <c r="C13" s="151"/>
    </row>
    <row r="14" spans="1:4" ht="49.5" customHeight="1" x14ac:dyDescent="0.25">
      <c r="A14" s="132" t="s">
        <v>594</v>
      </c>
      <c r="B14" s="151"/>
      <c r="C14" s="151"/>
    </row>
    <row r="15" spans="1:4" ht="17.25" customHeight="1" x14ac:dyDescent="0.25">
      <c r="A15" s="188" t="s">
        <v>242</v>
      </c>
      <c r="B15" s="188"/>
      <c r="C15" s="188"/>
      <c r="D15" s="188"/>
    </row>
    <row r="16" spans="1:4" ht="17.25" customHeight="1" x14ac:dyDescent="0.25">
      <c r="A16" s="196"/>
      <c r="B16" s="152" t="s">
        <v>3</v>
      </c>
      <c r="C16" s="196" t="s">
        <v>222</v>
      </c>
      <c r="D16" s="196"/>
    </row>
    <row r="17" spans="1:4" ht="18" customHeight="1" x14ac:dyDescent="0.25">
      <c r="A17" s="196"/>
      <c r="B17" s="152"/>
      <c r="C17" s="18" t="s">
        <v>425</v>
      </c>
      <c r="D17" s="18" t="s">
        <v>543</v>
      </c>
    </row>
    <row r="18" spans="1:4" x14ac:dyDescent="0.25">
      <c r="A18" s="95" t="s">
        <v>37</v>
      </c>
      <c r="B18" s="80" t="s">
        <v>19</v>
      </c>
      <c r="C18" s="12">
        <f>SUM(C19:C26)</f>
        <v>37507707.409999996</v>
      </c>
      <c r="D18" s="12">
        <f>SUM(D19:D26)</f>
        <v>41681064.619999997</v>
      </c>
    </row>
    <row r="19" spans="1:4" ht="27.75" customHeight="1" x14ac:dyDescent="0.25">
      <c r="A19" s="96" t="s">
        <v>71</v>
      </c>
      <c r="B19" s="81" t="s">
        <v>72</v>
      </c>
      <c r="C19" s="97">
        <v>1706906</v>
      </c>
      <c r="D19" s="97">
        <v>1706906</v>
      </c>
    </row>
    <row r="20" spans="1:4" ht="29.25" customHeight="1" x14ac:dyDescent="0.25">
      <c r="A20" s="184" t="s">
        <v>38</v>
      </c>
      <c r="B20" s="185" t="s">
        <v>124</v>
      </c>
      <c r="C20" s="194">
        <v>934317</v>
      </c>
      <c r="D20" s="194">
        <v>934317</v>
      </c>
    </row>
    <row r="21" spans="1:4" ht="12" customHeight="1" x14ac:dyDescent="0.25">
      <c r="A21" s="184"/>
      <c r="B21" s="185"/>
      <c r="C21" s="195"/>
      <c r="D21" s="195"/>
    </row>
    <row r="22" spans="1:4" ht="41.25" customHeight="1" x14ac:dyDescent="0.25">
      <c r="A22" s="99" t="s">
        <v>39</v>
      </c>
      <c r="B22" s="23" t="s">
        <v>125</v>
      </c>
      <c r="C22" s="98">
        <v>21164028.25</v>
      </c>
      <c r="D22" s="98">
        <v>21164028.25</v>
      </c>
    </row>
    <row r="23" spans="1:4" x14ac:dyDescent="0.25">
      <c r="A23" s="96" t="s">
        <v>69</v>
      </c>
      <c r="B23" s="81" t="s">
        <v>70</v>
      </c>
      <c r="C23" s="97">
        <v>1349.83</v>
      </c>
      <c r="D23" s="97">
        <v>18324.580000000002</v>
      </c>
    </row>
    <row r="24" spans="1:4" ht="29.25" customHeight="1" x14ac:dyDescent="0.25">
      <c r="A24" s="96" t="s">
        <v>40</v>
      </c>
      <c r="B24" s="81" t="s">
        <v>20</v>
      </c>
      <c r="C24" s="15">
        <v>5221958</v>
      </c>
      <c r="D24" s="89">
        <v>5221958</v>
      </c>
    </row>
    <row r="25" spans="1:4" x14ac:dyDescent="0.25">
      <c r="A25" s="96" t="s">
        <v>41</v>
      </c>
      <c r="B25" s="81" t="s">
        <v>21</v>
      </c>
      <c r="C25" s="97">
        <v>4502529.53</v>
      </c>
      <c r="D25" s="15">
        <v>8658911.9900000002</v>
      </c>
    </row>
    <row r="26" spans="1:4" x14ac:dyDescent="0.25">
      <c r="A26" s="96" t="s">
        <v>42</v>
      </c>
      <c r="B26" s="81" t="s">
        <v>22</v>
      </c>
      <c r="C26" s="97">
        <v>3976618.8</v>
      </c>
      <c r="D26" s="97">
        <v>3976618.8</v>
      </c>
    </row>
    <row r="27" spans="1:4" ht="16.5" customHeight="1" x14ac:dyDescent="0.25">
      <c r="A27" s="191" t="s">
        <v>43</v>
      </c>
      <c r="B27" s="192" t="s">
        <v>23</v>
      </c>
      <c r="C27" s="193">
        <f>C29</f>
        <v>9222537</v>
      </c>
      <c r="D27" s="193">
        <f>D29</f>
        <v>9222537</v>
      </c>
    </row>
    <row r="28" spans="1:4" ht="15" hidden="1" customHeight="1" x14ac:dyDescent="0.25">
      <c r="A28" s="191"/>
      <c r="B28" s="192"/>
      <c r="C28" s="193"/>
      <c r="D28" s="193"/>
    </row>
    <row r="29" spans="1:4" ht="26.25" customHeight="1" x14ac:dyDescent="0.25">
      <c r="A29" s="96" t="s">
        <v>416</v>
      </c>
      <c r="B29" s="185" t="s">
        <v>417</v>
      </c>
      <c r="C29" s="127">
        <v>9222537</v>
      </c>
      <c r="D29" s="127">
        <v>9222537</v>
      </c>
    </row>
    <row r="30" spans="1:4" ht="15" hidden="1" customHeight="1" x14ac:dyDescent="0.25">
      <c r="A30" s="96"/>
      <c r="B30" s="185"/>
      <c r="C30" s="127"/>
      <c r="D30" s="127"/>
    </row>
    <row r="31" spans="1:4" ht="14.25" customHeight="1" x14ac:dyDescent="0.25">
      <c r="A31" s="95" t="s">
        <v>44</v>
      </c>
      <c r="B31" s="80" t="s">
        <v>24</v>
      </c>
      <c r="C31" s="12">
        <f>C32+C33+C34</f>
        <v>22340373.02</v>
      </c>
      <c r="D31" s="12">
        <f>D32+D33+D34</f>
        <v>22849842.099999998</v>
      </c>
    </row>
    <row r="32" spans="1:4" x14ac:dyDescent="0.25">
      <c r="A32" s="96" t="s">
        <v>45</v>
      </c>
      <c r="B32" s="81" t="s">
        <v>25</v>
      </c>
      <c r="C32" s="97">
        <v>1378706.81</v>
      </c>
      <c r="D32" s="97">
        <v>1397621.11</v>
      </c>
    </row>
    <row r="33" spans="1:4" x14ac:dyDescent="0.25">
      <c r="A33" s="96" t="s">
        <v>46</v>
      </c>
      <c r="B33" s="81" t="s">
        <v>26</v>
      </c>
      <c r="C33" s="97">
        <v>18736666.210000001</v>
      </c>
      <c r="D33" s="97">
        <v>19227220.989999998</v>
      </c>
    </row>
    <row r="34" spans="1:4" x14ac:dyDescent="0.25">
      <c r="A34" s="96" t="s">
        <v>47</v>
      </c>
      <c r="B34" s="81" t="s">
        <v>27</v>
      </c>
      <c r="C34" s="97">
        <v>2225000</v>
      </c>
      <c r="D34" s="97">
        <v>2225000</v>
      </c>
    </row>
    <row r="35" spans="1:4" x14ac:dyDescent="0.25">
      <c r="A35" s="95" t="s">
        <v>127</v>
      </c>
      <c r="B35" s="80" t="s">
        <v>126</v>
      </c>
      <c r="C35" s="12">
        <f>C36+C37+C38</f>
        <v>34351422.460000001</v>
      </c>
      <c r="D35" s="12">
        <f>D36+D37+D38</f>
        <v>30963530.670000002</v>
      </c>
    </row>
    <row r="36" spans="1:4" x14ac:dyDescent="0.25">
      <c r="A36" s="96" t="s">
        <v>122</v>
      </c>
      <c r="B36" s="81" t="s">
        <v>128</v>
      </c>
      <c r="C36" s="100">
        <v>4234800</v>
      </c>
      <c r="D36" s="100">
        <v>4234800</v>
      </c>
    </row>
    <row r="37" spans="1:4" x14ac:dyDescent="0.25">
      <c r="A37" s="96" t="s">
        <v>121</v>
      </c>
      <c r="B37" s="81" t="s">
        <v>129</v>
      </c>
      <c r="C37" s="97">
        <v>27953722.460000001</v>
      </c>
      <c r="D37" s="97">
        <v>24565830.670000002</v>
      </c>
    </row>
    <row r="38" spans="1:4" x14ac:dyDescent="0.25">
      <c r="A38" s="96" t="s">
        <v>123</v>
      </c>
      <c r="B38" s="81" t="s">
        <v>130</v>
      </c>
      <c r="C38" s="15">
        <v>2162900</v>
      </c>
      <c r="D38" s="15">
        <v>2162900</v>
      </c>
    </row>
    <row r="39" spans="1:4" x14ac:dyDescent="0.25">
      <c r="A39" s="95" t="s">
        <v>48</v>
      </c>
      <c r="B39" s="11" t="s">
        <v>66</v>
      </c>
      <c r="C39" s="12">
        <f>C40+C41+C43+C44+C42</f>
        <v>175230609.13</v>
      </c>
      <c r="D39" s="12">
        <f>D40+D41+D43+D44+D42</f>
        <v>179672567.34</v>
      </c>
    </row>
    <row r="40" spans="1:4" x14ac:dyDescent="0.25">
      <c r="A40" s="96" t="s">
        <v>49</v>
      </c>
      <c r="B40" s="14" t="s">
        <v>28</v>
      </c>
      <c r="C40" s="97">
        <v>22701480</v>
      </c>
      <c r="D40" s="97">
        <v>22701480</v>
      </c>
    </row>
    <row r="41" spans="1:4" x14ac:dyDescent="0.25">
      <c r="A41" s="96" t="s">
        <v>50</v>
      </c>
      <c r="B41" s="14" t="s">
        <v>29</v>
      </c>
      <c r="C41" s="97">
        <v>134206709.78</v>
      </c>
      <c r="D41" s="97">
        <v>138648667.99000001</v>
      </c>
    </row>
    <row r="42" spans="1:4" x14ac:dyDescent="0.25">
      <c r="A42" s="96" t="s">
        <v>133</v>
      </c>
      <c r="B42" s="14" t="s">
        <v>134</v>
      </c>
      <c r="C42" s="97">
        <v>5450077.3499999996</v>
      </c>
      <c r="D42" s="97">
        <v>5450077.3499999996</v>
      </c>
    </row>
    <row r="43" spans="1:4" x14ac:dyDescent="0.25">
      <c r="A43" s="96" t="s">
        <v>51</v>
      </c>
      <c r="B43" s="14" t="s">
        <v>110</v>
      </c>
      <c r="C43" s="97">
        <v>380000</v>
      </c>
      <c r="D43" s="97">
        <v>380000</v>
      </c>
    </row>
    <row r="44" spans="1:4" x14ac:dyDescent="0.25">
      <c r="A44" s="96" t="s">
        <v>52</v>
      </c>
      <c r="B44" s="14" t="s">
        <v>30</v>
      </c>
      <c r="C44" s="97">
        <v>12492342</v>
      </c>
      <c r="D44" s="97">
        <v>12492342</v>
      </c>
    </row>
    <row r="45" spans="1:4" x14ac:dyDescent="0.25">
      <c r="A45" s="95" t="s">
        <v>53</v>
      </c>
      <c r="B45" s="11" t="s">
        <v>99</v>
      </c>
      <c r="C45" s="12">
        <f>C46+C47</f>
        <v>9731244.0599999987</v>
      </c>
      <c r="D45" s="12">
        <f>D46+D47</f>
        <v>9731978.0300000012</v>
      </c>
    </row>
    <row r="46" spans="1:4" x14ac:dyDescent="0.25">
      <c r="A46" s="96" t="s">
        <v>54</v>
      </c>
      <c r="B46" s="14" t="s">
        <v>31</v>
      </c>
      <c r="C46" s="15">
        <v>7015282.0599999996</v>
      </c>
      <c r="D46" s="15">
        <v>7016016.0300000003</v>
      </c>
    </row>
    <row r="47" spans="1:4" x14ac:dyDescent="0.25">
      <c r="A47" s="96" t="s">
        <v>97</v>
      </c>
      <c r="B47" s="14" t="s">
        <v>98</v>
      </c>
      <c r="C47" s="97">
        <v>2715962</v>
      </c>
      <c r="D47" s="97">
        <v>2715962</v>
      </c>
    </row>
    <row r="48" spans="1:4" x14ac:dyDescent="0.25">
      <c r="A48" s="95" t="s">
        <v>55</v>
      </c>
      <c r="B48" s="11" t="s">
        <v>32</v>
      </c>
      <c r="C48" s="12">
        <f>C49+C50</f>
        <v>5182481.1899999995</v>
      </c>
      <c r="D48" s="12">
        <f>D49+D50</f>
        <v>4807540.84</v>
      </c>
    </row>
    <row r="49" spans="1:4" x14ac:dyDescent="0.25">
      <c r="A49" s="96" t="s">
        <v>56</v>
      </c>
      <c r="B49" s="14" t="s">
        <v>33</v>
      </c>
      <c r="C49" s="97">
        <v>1792320</v>
      </c>
      <c r="D49" s="97">
        <v>1792320</v>
      </c>
    </row>
    <row r="50" spans="1:4" x14ac:dyDescent="0.25">
      <c r="A50" s="96" t="s">
        <v>57</v>
      </c>
      <c r="B50" s="14" t="s">
        <v>34</v>
      </c>
      <c r="C50" s="15">
        <v>3390161.19</v>
      </c>
      <c r="D50" s="15">
        <v>3015220.84</v>
      </c>
    </row>
    <row r="51" spans="1:4" x14ac:dyDescent="0.25">
      <c r="A51" s="95" t="s">
        <v>58</v>
      </c>
      <c r="B51" s="11" t="s">
        <v>35</v>
      </c>
      <c r="C51" s="12">
        <f>C52</f>
        <v>330000</v>
      </c>
      <c r="D51" s="12">
        <f>D52</f>
        <v>330000</v>
      </c>
    </row>
    <row r="52" spans="1:4" x14ac:dyDescent="0.25">
      <c r="A52" s="96" t="s">
        <v>253</v>
      </c>
      <c r="B52" s="14" t="s">
        <v>255</v>
      </c>
      <c r="C52" s="15">
        <v>330000</v>
      </c>
      <c r="D52" s="15">
        <v>330000</v>
      </c>
    </row>
    <row r="53" spans="1:4" ht="28.5" customHeight="1" x14ac:dyDescent="0.25">
      <c r="A53" s="95" t="s">
        <v>590</v>
      </c>
      <c r="B53" s="11" t="s">
        <v>591</v>
      </c>
      <c r="C53" s="12">
        <f>C54</f>
        <v>0</v>
      </c>
      <c r="D53" s="12">
        <f>D54</f>
        <v>50505050.509999998</v>
      </c>
    </row>
    <row r="54" spans="1:4" x14ac:dyDescent="0.25">
      <c r="A54" s="96" t="s">
        <v>592</v>
      </c>
      <c r="B54" s="14" t="s">
        <v>593</v>
      </c>
      <c r="C54" s="15">
        <v>0</v>
      </c>
      <c r="D54" s="15">
        <v>50505050.509999998</v>
      </c>
    </row>
    <row r="55" spans="1:4" x14ac:dyDescent="0.25">
      <c r="A55" s="95"/>
      <c r="B55" s="11" t="s">
        <v>36</v>
      </c>
      <c r="C55" s="12">
        <f>C18+C27+C31+C39+C45+C48+C51+C35+C53</f>
        <v>293896374.26999998</v>
      </c>
      <c r="D55" s="12">
        <f>D18+D27+D31+D39+D45+D48+D51+D35+D53</f>
        <v>349764111.11000001</v>
      </c>
    </row>
    <row r="56" spans="1:4" ht="51.75" customHeight="1" x14ac:dyDescent="0.25">
      <c r="B56" s="101"/>
    </row>
  </sheetData>
  <mergeCells count="28">
    <mergeCell ref="B10:D10"/>
    <mergeCell ref="A27:A28"/>
    <mergeCell ref="B27:B28"/>
    <mergeCell ref="C27:C28"/>
    <mergeCell ref="D27:D28"/>
    <mergeCell ref="A13:C13"/>
    <mergeCell ref="B12:C12"/>
    <mergeCell ref="C20:C21"/>
    <mergeCell ref="D20:D21"/>
    <mergeCell ref="B29:B30"/>
    <mergeCell ref="D29:D30"/>
    <mergeCell ref="C29:C30"/>
    <mergeCell ref="A14:C14"/>
    <mergeCell ref="A15:D15"/>
    <mergeCell ref="A20:A21"/>
    <mergeCell ref="B20:B21"/>
    <mergeCell ref="C16:D16"/>
    <mergeCell ref="B16:B17"/>
    <mergeCell ref="A16:A17"/>
    <mergeCell ref="B6:D6"/>
    <mergeCell ref="B7:D7"/>
    <mergeCell ref="B8:D8"/>
    <mergeCell ref="B9:D9"/>
    <mergeCell ref="B1:D1"/>
    <mergeCell ref="B2:D2"/>
    <mergeCell ref="B3:D3"/>
    <mergeCell ref="B4:D4"/>
    <mergeCell ref="B5:D5"/>
  </mergeCell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06"/>
  <sheetViews>
    <sheetView view="pageBreakPreview" zoomScaleSheetLayoutView="100" workbookViewId="0">
      <selection activeCell="H7" sqref="H7:M7"/>
    </sheetView>
  </sheetViews>
  <sheetFormatPr defaultRowHeight="15" x14ac:dyDescent="0.25"/>
  <cols>
    <col min="4" max="4" width="31.28515625" customWidth="1"/>
    <col min="5" max="5" width="6.42578125" customWidth="1"/>
    <col min="6" max="6" width="6.5703125" customWidth="1"/>
    <col min="7" max="7" width="3.7109375" customWidth="1"/>
    <col min="8" max="8" width="3.85546875" customWidth="1"/>
    <col min="9" max="9" width="2.7109375" customWidth="1"/>
    <col min="10" max="10" width="6" customWidth="1"/>
    <col min="11" max="11" width="15.28515625" customWidth="1"/>
    <col min="12" max="12" width="13.85546875" customWidth="1"/>
    <col min="13" max="13" width="15.5703125" customWidth="1"/>
  </cols>
  <sheetData>
    <row r="1" spans="1:13" ht="15.75" customHeight="1" x14ac:dyDescent="0.25">
      <c r="A1" s="228"/>
      <c r="B1" s="228"/>
      <c r="C1" s="228"/>
      <c r="D1" s="228"/>
      <c r="E1" s="228"/>
      <c r="F1" s="228"/>
      <c r="G1" s="228"/>
      <c r="H1" s="173" t="s">
        <v>239</v>
      </c>
      <c r="I1" s="173"/>
      <c r="J1" s="173"/>
      <c r="K1" s="173"/>
      <c r="L1" s="173"/>
      <c r="M1" s="173"/>
    </row>
    <row r="2" spans="1:13" ht="15.75" customHeight="1" x14ac:dyDescent="0.25">
      <c r="A2" s="228"/>
      <c r="B2" s="228"/>
      <c r="C2" s="228"/>
      <c r="D2" s="228"/>
      <c r="E2" s="228"/>
      <c r="F2" s="228"/>
      <c r="G2" s="228"/>
      <c r="H2" s="173" t="s">
        <v>0</v>
      </c>
      <c r="I2" s="173"/>
      <c r="J2" s="173"/>
      <c r="K2" s="173"/>
      <c r="L2" s="173"/>
      <c r="M2" s="173"/>
    </row>
    <row r="3" spans="1:13" ht="15.75" customHeight="1" x14ac:dyDescent="0.25">
      <c r="A3" s="228"/>
      <c r="B3" s="228"/>
      <c r="C3" s="228"/>
      <c r="D3" s="228"/>
      <c r="E3" s="228"/>
      <c r="F3" s="228"/>
      <c r="G3" s="228"/>
      <c r="H3" s="173" t="s">
        <v>1</v>
      </c>
      <c r="I3" s="173"/>
      <c r="J3" s="173"/>
      <c r="K3" s="173"/>
      <c r="L3" s="173"/>
      <c r="M3" s="173"/>
    </row>
    <row r="4" spans="1:13" ht="15.75" customHeight="1" x14ac:dyDescent="0.25">
      <c r="A4" s="228"/>
      <c r="B4" s="228"/>
      <c r="C4" s="228"/>
      <c r="D4" s="228"/>
      <c r="E4" s="228"/>
      <c r="F4" s="228"/>
      <c r="G4" s="228"/>
      <c r="H4" s="173" t="s">
        <v>2</v>
      </c>
      <c r="I4" s="173"/>
      <c r="J4" s="173"/>
      <c r="K4" s="173"/>
      <c r="L4" s="173"/>
      <c r="M4" s="173"/>
    </row>
    <row r="5" spans="1:13" ht="15.75" customHeight="1" x14ac:dyDescent="0.25">
      <c r="A5" s="228"/>
      <c r="B5" s="228"/>
      <c r="C5" s="228"/>
      <c r="D5" s="228"/>
      <c r="E5" s="228"/>
      <c r="F5" s="228"/>
      <c r="G5" s="228"/>
      <c r="H5" s="173" t="s">
        <v>819</v>
      </c>
      <c r="I5" s="173"/>
      <c r="J5" s="173"/>
      <c r="K5" s="173"/>
      <c r="L5" s="173"/>
      <c r="M5" s="173"/>
    </row>
    <row r="6" spans="1:13" ht="15.75" customHeight="1" x14ac:dyDescent="0.25">
      <c r="H6" s="173" t="s">
        <v>109</v>
      </c>
      <c r="I6" s="173"/>
      <c r="J6" s="173"/>
      <c r="K6" s="173"/>
      <c r="L6" s="173"/>
      <c r="M6" s="173"/>
    </row>
    <row r="7" spans="1:13" ht="15.75" customHeight="1" x14ac:dyDescent="0.25">
      <c r="H7" s="173" t="s">
        <v>0</v>
      </c>
      <c r="I7" s="173"/>
      <c r="J7" s="173"/>
      <c r="K7" s="173"/>
      <c r="L7" s="173"/>
      <c r="M7" s="173"/>
    </row>
    <row r="8" spans="1:13" ht="15.75" customHeight="1" x14ac:dyDescent="0.25">
      <c r="H8" s="173" t="s">
        <v>1</v>
      </c>
      <c r="I8" s="173"/>
      <c r="J8" s="173"/>
      <c r="K8" s="173"/>
      <c r="L8" s="173"/>
      <c r="M8" s="173"/>
    </row>
    <row r="9" spans="1:13" ht="15.75" customHeight="1" x14ac:dyDescent="0.25">
      <c r="H9" s="173" t="s">
        <v>2</v>
      </c>
      <c r="I9" s="173"/>
      <c r="J9" s="173"/>
      <c r="K9" s="173"/>
      <c r="L9" s="173"/>
      <c r="M9" s="173"/>
    </row>
    <row r="10" spans="1:13" ht="15.75" customHeight="1" x14ac:dyDescent="0.25">
      <c r="H10" s="173" t="s">
        <v>811</v>
      </c>
      <c r="I10" s="173"/>
      <c r="J10" s="173"/>
      <c r="K10" s="173"/>
      <c r="L10" s="173"/>
      <c r="M10" s="173"/>
    </row>
    <row r="11" spans="1:13" x14ac:dyDescent="0.25">
      <c r="A11" s="228"/>
      <c r="B11" s="228"/>
      <c r="C11" s="228"/>
      <c r="D11" s="228"/>
      <c r="E11" s="228"/>
      <c r="F11" s="228"/>
      <c r="G11" s="228"/>
      <c r="I11" s="228"/>
      <c r="J11" s="228"/>
      <c r="K11" s="228"/>
    </row>
    <row r="12" spans="1:13" ht="15.75" customHeight="1" x14ac:dyDescent="0.25">
      <c r="A12" s="167" t="s">
        <v>65</v>
      </c>
      <c r="B12" s="167"/>
      <c r="C12" s="167"/>
      <c r="D12" s="167"/>
      <c r="E12" s="167"/>
      <c r="F12" s="167"/>
      <c r="G12" s="167"/>
      <c r="H12" s="167"/>
      <c r="I12" s="167"/>
      <c r="J12" s="167"/>
      <c r="K12" s="167"/>
      <c r="L12" s="167"/>
      <c r="M12" s="167"/>
    </row>
    <row r="13" spans="1:13" ht="15.75" customHeight="1" x14ac:dyDescent="0.25">
      <c r="A13" s="167" t="s">
        <v>598</v>
      </c>
      <c r="B13" s="167"/>
      <c r="C13" s="167"/>
      <c r="D13" s="167"/>
      <c r="E13" s="167"/>
      <c r="F13" s="167"/>
      <c r="G13" s="167"/>
      <c r="H13" s="167"/>
      <c r="I13" s="167"/>
      <c r="J13" s="167"/>
      <c r="K13" s="167"/>
      <c r="L13" s="167"/>
      <c r="M13" s="167"/>
    </row>
    <row r="14" spans="1:13" x14ac:dyDescent="0.25">
      <c r="A14" s="228"/>
      <c r="B14" s="228"/>
      <c r="C14" s="228"/>
      <c r="D14" s="228"/>
      <c r="G14" s="228"/>
      <c r="H14" s="228"/>
      <c r="I14" s="228"/>
      <c r="J14" s="228"/>
      <c r="K14" s="228"/>
      <c r="L14" s="228"/>
      <c r="M14" s="228"/>
    </row>
    <row r="15" spans="1:13" x14ac:dyDescent="0.25">
      <c r="A15" s="228"/>
      <c r="B15" s="228"/>
      <c r="C15" s="228"/>
      <c r="D15" s="228"/>
      <c r="G15" s="228"/>
      <c r="H15" s="228"/>
      <c r="I15" s="228"/>
      <c r="J15" s="230" t="s">
        <v>242</v>
      </c>
      <c r="K15" s="230"/>
      <c r="L15" s="230"/>
      <c r="M15" s="230"/>
    </row>
    <row r="16" spans="1:13" ht="15" customHeight="1" x14ac:dyDescent="0.25">
      <c r="A16" s="231"/>
      <c r="B16" s="232"/>
      <c r="C16" s="232"/>
      <c r="D16" s="233"/>
      <c r="E16" s="240" t="s">
        <v>67</v>
      </c>
      <c r="F16" s="240" t="s">
        <v>59</v>
      </c>
      <c r="G16" s="243" t="s">
        <v>9</v>
      </c>
      <c r="H16" s="244"/>
      <c r="I16" s="245"/>
      <c r="J16" s="252" t="s">
        <v>60</v>
      </c>
      <c r="K16" s="252" t="s">
        <v>544</v>
      </c>
      <c r="L16" s="252" t="s">
        <v>777</v>
      </c>
      <c r="M16" s="252" t="s">
        <v>544</v>
      </c>
    </row>
    <row r="17" spans="1:13" ht="15" customHeight="1" x14ac:dyDescent="0.25">
      <c r="A17" s="234"/>
      <c r="B17" s="235"/>
      <c r="C17" s="235"/>
      <c r="D17" s="236"/>
      <c r="E17" s="241"/>
      <c r="F17" s="241"/>
      <c r="G17" s="246"/>
      <c r="H17" s="247"/>
      <c r="I17" s="248"/>
      <c r="J17" s="253"/>
      <c r="K17" s="253"/>
      <c r="L17" s="253"/>
      <c r="M17" s="253"/>
    </row>
    <row r="18" spans="1:13" ht="46.5" customHeight="1" x14ac:dyDescent="0.25">
      <c r="A18" s="237"/>
      <c r="B18" s="238"/>
      <c r="C18" s="238"/>
      <c r="D18" s="239"/>
      <c r="E18" s="242"/>
      <c r="F18" s="242"/>
      <c r="G18" s="249"/>
      <c r="H18" s="250"/>
      <c r="I18" s="251"/>
      <c r="J18" s="254"/>
      <c r="K18" s="254"/>
      <c r="L18" s="254"/>
      <c r="M18" s="254"/>
    </row>
    <row r="19" spans="1:13" ht="23.25" customHeight="1" x14ac:dyDescent="0.25">
      <c r="A19" s="204" t="s">
        <v>61</v>
      </c>
      <c r="B19" s="205"/>
      <c r="C19" s="205"/>
      <c r="D19" s="206"/>
      <c r="E19" s="102" t="s">
        <v>63</v>
      </c>
      <c r="F19" s="103"/>
      <c r="G19" s="207"/>
      <c r="H19" s="208"/>
      <c r="I19" s="209"/>
      <c r="J19" s="90"/>
      <c r="K19" s="85">
        <f>K20+K21+K23+K24+K25+K26+K27+K28+K29+K30+K31+K32+K33+K34+K35+K36+K40+K41+K43+K45+K46+K48+K49+K50+K51+K52+K53+K54+K55+K56+K58+K59+K60+K61+K65+K66+K42+K38+K39+K47+K62+K22+K64+K44+K63+K37+K57</f>
        <v>75370809.349999994</v>
      </c>
      <c r="L19" s="85">
        <f t="shared" ref="L19:M19" si="0">L20+L21+L23+L24+L25+L26+L27+L28+L29+L30+L31+L32+L33+L34+L35+L36+L40+L41+L43+L45+L46+L48+L49+L50+L51+L52+L53+L54+L55+L56+L58+L59+L60+L61+L65+L66+L42+L38+L39+L47+L62+L22+L64+L44+L63+L37+L57</f>
        <v>4886546.7300000004</v>
      </c>
      <c r="M19" s="85">
        <f t="shared" si="0"/>
        <v>80257356.079999998</v>
      </c>
    </row>
    <row r="20" spans="1:13" ht="67.5" customHeight="1" x14ac:dyDescent="0.25">
      <c r="A20" s="197" t="s">
        <v>90</v>
      </c>
      <c r="B20" s="202"/>
      <c r="C20" s="202"/>
      <c r="D20" s="203"/>
      <c r="E20" s="38" t="s">
        <v>63</v>
      </c>
      <c r="F20" s="38" t="s">
        <v>71</v>
      </c>
      <c r="G20" s="165">
        <v>4190000250</v>
      </c>
      <c r="H20" s="200"/>
      <c r="I20" s="166"/>
      <c r="J20" s="41">
        <v>100</v>
      </c>
      <c r="K20" s="5">
        <v>1706906</v>
      </c>
      <c r="L20" s="5"/>
      <c r="M20" s="5">
        <f>K20+L20</f>
        <v>1706906</v>
      </c>
    </row>
    <row r="21" spans="1:13" ht="79.5" customHeight="1" x14ac:dyDescent="0.25">
      <c r="A21" s="197" t="s">
        <v>392</v>
      </c>
      <c r="B21" s="198"/>
      <c r="C21" s="198"/>
      <c r="D21" s="199"/>
      <c r="E21" s="38" t="s">
        <v>63</v>
      </c>
      <c r="F21" s="38" t="s">
        <v>39</v>
      </c>
      <c r="G21" s="165">
        <v>3330180360</v>
      </c>
      <c r="H21" s="200"/>
      <c r="I21" s="166"/>
      <c r="J21" s="41">
        <v>100</v>
      </c>
      <c r="K21" s="5">
        <v>533400</v>
      </c>
      <c r="L21" s="5"/>
      <c r="M21" s="5">
        <f t="shared" ref="M21:M66" si="1">K21+L21</f>
        <v>533400</v>
      </c>
    </row>
    <row r="22" spans="1:13" ht="56.25" customHeight="1" x14ac:dyDescent="0.25">
      <c r="A22" s="197" t="s">
        <v>672</v>
      </c>
      <c r="B22" s="198"/>
      <c r="C22" s="198"/>
      <c r="D22" s="199"/>
      <c r="E22" s="38" t="s">
        <v>63</v>
      </c>
      <c r="F22" s="38" t="s">
        <v>39</v>
      </c>
      <c r="G22" s="165">
        <v>3330180360</v>
      </c>
      <c r="H22" s="200"/>
      <c r="I22" s="166"/>
      <c r="J22" s="41">
        <v>200</v>
      </c>
      <c r="K22" s="5">
        <v>11172.63</v>
      </c>
      <c r="L22" s="5"/>
      <c r="M22" s="5">
        <f t="shared" si="1"/>
        <v>11172.63</v>
      </c>
    </row>
    <row r="23" spans="1:13" x14ac:dyDescent="0.25">
      <c r="A23" s="197" t="s">
        <v>458</v>
      </c>
      <c r="B23" s="202"/>
      <c r="C23" s="202"/>
      <c r="D23" s="203"/>
      <c r="E23" s="38" t="s">
        <v>63</v>
      </c>
      <c r="F23" s="38" t="s">
        <v>39</v>
      </c>
      <c r="G23" s="165">
        <v>4190000280</v>
      </c>
      <c r="H23" s="200"/>
      <c r="I23" s="166"/>
      <c r="J23" s="41">
        <v>100</v>
      </c>
      <c r="K23" s="5">
        <v>19744451</v>
      </c>
      <c r="L23" s="5">
        <v>81100</v>
      </c>
      <c r="M23" s="5">
        <f t="shared" si="1"/>
        <v>19825551</v>
      </c>
    </row>
    <row r="24" spans="1:13" ht="43.5" customHeight="1" x14ac:dyDescent="0.25">
      <c r="A24" s="197" t="s">
        <v>459</v>
      </c>
      <c r="B24" s="202"/>
      <c r="C24" s="202"/>
      <c r="D24" s="203"/>
      <c r="E24" s="38" t="s">
        <v>63</v>
      </c>
      <c r="F24" s="38" t="s">
        <v>39</v>
      </c>
      <c r="G24" s="165">
        <v>4190000280</v>
      </c>
      <c r="H24" s="200"/>
      <c r="I24" s="166"/>
      <c r="J24" s="41">
        <v>200</v>
      </c>
      <c r="K24" s="5">
        <v>849115.8</v>
      </c>
      <c r="L24" s="5"/>
      <c r="M24" s="5">
        <f t="shared" si="1"/>
        <v>849115.8</v>
      </c>
    </row>
    <row r="25" spans="1:13" ht="27" customHeight="1" x14ac:dyDescent="0.25">
      <c r="A25" s="197" t="s">
        <v>460</v>
      </c>
      <c r="B25" s="202"/>
      <c r="C25" s="202"/>
      <c r="D25" s="203"/>
      <c r="E25" s="38" t="s">
        <v>63</v>
      </c>
      <c r="F25" s="38" t="s">
        <v>39</v>
      </c>
      <c r="G25" s="165">
        <v>4190000280</v>
      </c>
      <c r="H25" s="200"/>
      <c r="I25" s="166"/>
      <c r="J25" s="41">
        <v>800</v>
      </c>
      <c r="K25" s="5">
        <v>5900</v>
      </c>
      <c r="L25" s="5"/>
      <c r="M25" s="5">
        <f t="shared" si="1"/>
        <v>5900</v>
      </c>
    </row>
    <row r="26" spans="1:13" ht="54.75" customHeight="1" x14ac:dyDescent="0.25">
      <c r="A26" s="197" t="s">
        <v>510</v>
      </c>
      <c r="B26" s="202"/>
      <c r="C26" s="202"/>
      <c r="D26" s="203"/>
      <c r="E26" s="38" t="s">
        <v>63</v>
      </c>
      <c r="F26" s="38" t="s">
        <v>69</v>
      </c>
      <c r="G26" s="165">
        <v>4490051200</v>
      </c>
      <c r="H26" s="200"/>
      <c r="I26" s="166"/>
      <c r="J26" s="41">
        <v>200</v>
      </c>
      <c r="K26" s="86">
        <v>231.98</v>
      </c>
      <c r="L26" s="86">
        <v>955.91</v>
      </c>
      <c r="M26" s="5">
        <f t="shared" si="1"/>
        <v>1187.8899999999999</v>
      </c>
    </row>
    <row r="27" spans="1:13" ht="52.5" customHeight="1" x14ac:dyDescent="0.25">
      <c r="A27" s="197" t="s">
        <v>335</v>
      </c>
      <c r="B27" s="202"/>
      <c r="C27" s="202"/>
      <c r="D27" s="203"/>
      <c r="E27" s="38" t="s">
        <v>63</v>
      </c>
      <c r="F27" s="38" t="s">
        <v>42</v>
      </c>
      <c r="G27" s="165">
        <v>2890120600</v>
      </c>
      <c r="H27" s="200"/>
      <c r="I27" s="166"/>
      <c r="J27" s="41">
        <v>200</v>
      </c>
      <c r="K27" s="5">
        <v>100000</v>
      </c>
      <c r="L27" s="5"/>
      <c r="M27" s="5">
        <f t="shared" si="1"/>
        <v>100000</v>
      </c>
    </row>
    <row r="28" spans="1:13" ht="55.5" customHeight="1" x14ac:dyDescent="0.25">
      <c r="A28" s="197" t="s">
        <v>342</v>
      </c>
      <c r="B28" s="202"/>
      <c r="C28" s="202"/>
      <c r="D28" s="203"/>
      <c r="E28" s="38" t="s">
        <v>63</v>
      </c>
      <c r="F28" s="38" t="s">
        <v>42</v>
      </c>
      <c r="G28" s="165">
        <v>3110120800</v>
      </c>
      <c r="H28" s="200"/>
      <c r="I28" s="166"/>
      <c r="J28" s="41">
        <v>200</v>
      </c>
      <c r="K28" s="5">
        <v>400000</v>
      </c>
      <c r="L28" s="5"/>
      <c r="M28" s="5">
        <f t="shared" si="1"/>
        <v>400000</v>
      </c>
    </row>
    <row r="29" spans="1:13" ht="42.75" customHeight="1" x14ac:dyDescent="0.25">
      <c r="A29" s="197" t="s">
        <v>343</v>
      </c>
      <c r="B29" s="202"/>
      <c r="C29" s="202"/>
      <c r="D29" s="203"/>
      <c r="E29" s="38" t="s">
        <v>63</v>
      </c>
      <c r="F29" s="38" t="s">
        <v>42</v>
      </c>
      <c r="G29" s="165">
        <v>3110120810</v>
      </c>
      <c r="H29" s="200"/>
      <c r="I29" s="166"/>
      <c r="J29" s="41">
        <v>200</v>
      </c>
      <c r="K29" s="5">
        <v>100000</v>
      </c>
      <c r="L29" s="5"/>
      <c r="M29" s="5">
        <f t="shared" si="1"/>
        <v>100000</v>
      </c>
    </row>
    <row r="30" spans="1:13" ht="39.75" customHeight="1" x14ac:dyDescent="0.25">
      <c r="A30" s="197" t="s">
        <v>344</v>
      </c>
      <c r="B30" s="202"/>
      <c r="C30" s="202"/>
      <c r="D30" s="203"/>
      <c r="E30" s="38" t="s">
        <v>63</v>
      </c>
      <c r="F30" s="38" t="s">
        <v>42</v>
      </c>
      <c r="G30" s="165">
        <v>3110220820</v>
      </c>
      <c r="H30" s="200"/>
      <c r="I30" s="166"/>
      <c r="J30" s="41">
        <v>200</v>
      </c>
      <c r="K30" s="86">
        <v>1200000</v>
      </c>
      <c r="L30" s="86"/>
      <c r="M30" s="5">
        <f t="shared" si="1"/>
        <v>1200000</v>
      </c>
    </row>
    <row r="31" spans="1:13" ht="42.75" customHeight="1" x14ac:dyDescent="0.25">
      <c r="A31" s="197" t="s">
        <v>348</v>
      </c>
      <c r="B31" s="202"/>
      <c r="C31" s="202"/>
      <c r="D31" s="203"/>
      <c r="E31" s="38" t="s">
        <v>63</v>
      </c>
      <c r="F31" s="38" t="s">
        <v>42</v>
      </c>
      <c r="G31" s="165">
        <v>3210100700</v>
      </c>
      <c r="H31" s="200"/>
      <c r="I31" s="166"/>
      <c r="J31" s="41">
        <v>200</v>
      </c>
      <c r="K31" s="5">
        <v>40000</v>
      </c>
      <c r="L31" s="5"/>
      <c r="M31" s="5">
        <f t="shared" si="1"/>
        <v>40000</v>
      </c>
    </row>
    <row r="32" spans="1:13" ht="39" customHeight="1" x14ac:dyDescent="0.25">
      <c r="A32" s="197" t="s">
        <v>351</v>
      </c>
      <c r="B32" s="202"/>
      <c r="C32" s="202"/>
      <c r="D32" s="203"/>
      <c r="E32" s="38" t="s">
        <v>63</v>
      </c>
      <c r="F32" s="38" t="s">
        <v>42</v>
      </c>
      <c r="G32" s="165">
        <v>3210100740</v>
      </c>
      <c r="H32" s="200"/>
      <c r="I32" s="166"/>
      <c r="J32" s="41">
        <v>200</v>
      </c>
      <c r="K32" s="5">
        <v>10000</v>
      </c>
      <c r="L32" s="5"/>
      <c r="M32" s="5">
        <f t="shared" si="1"/>
        <v>10000</v>
      </c>
    </row>
    <row r="33" spans="1:13" ht="53.25" customHeight="1" x14ac:dyDescent="0.25">
      <c r="A33" s="197" t="s">
        <v>355</v>
      </c>
      <c r="B33" s="202"/>
      <c r="C33" s="202"/>
      <c r="D33" s="203"/>
      <c r="E33" s="38" t="s">
        <v>63</v>
      </c>
      <c r="F33" s="38" t="s">
        <v>42</v>
      </c>
      <c r="G33" s="165">
        <v>3310100810</v>
      </c>
      <c r="H33" s="200"/>
      <c r="I33" s="166"/>
      <c r="J33" s="41">
        <v>200</v>
      </c>
      <c r="K33" s="5">
        <v>650000</v>
      </c>
      <c r="L33" s="5">
        <v>-77000</v>
      </c>
      <c r="M33" s="5">
        <f t="shared" si="1"/>
        <v>573000</v>
      </c>
    </row>
    <row r="34" spans="1:13" ht="52.5" customHeight="1" x14ac:dyDescent="0.25">
      <c r="A34" s="197" t="s">
        <v>356</v>
      </c>
      <c r="B34" s="202"/>
      <c r="C34" s="202"/>
      <c r="D34" s="203"/>
      <c r="E34" s="38" t="s">
        <v>63</v>
      </c>
      <c r="F34" s="38" t="s">
        <v>42</v>
      </c>
      <c r="G34" s="165">
        <v>3310100840</v>
      </c>
      <c r="H34" s="200"/>
      <c r="I34" s="166"/>
      <c r="J34" s="41">
        <v>200</v>
      </c>
      <c r="K34" s="5">
        <v>100000</v>
      </c>
      <c r="L34" s="5"/>
      <c r="M34" s="5">
        <f t="shared" si="1"/>
        <v>100000</v>
      </c>
    </row>
    <row r="35" spans="1:13" ht="54" customHeight="1" x14ac:dyDescent="0.25">
      <c r="A35" s="197" t="s">
        <v>359</v>
      </c>
      <c r="B35" s="202"/>
      <c r="C35" s="202"/>
      <c r="D35" s="203"/>
      <c r="E35" s="38" t="s">
        <v>63</v>
      </c>
      <c r="F35" s="38" t="s">
        <v>42</v>
      </c>
      <c r="G35" s="165">
        <v>3320100820</v>
      </c>
      <c r="H35" s="200"/>
      <c r="I35" s="166"/>
      <c r="J35" s="41">
        <v>200</v>
      </c>
      <c r="K35" s="5">
        <v>50000</v>
      </c>
      <c r="L35" s="5"/>
      <c r="M35" s="5">
        <f t="shared" si="1"/>
        <v>50000</v>
      </c>
    </row>
    <row r="36" spans="1:13" ht="55.5" customHeight="1" x14ac:dyDescent="0.25">
      <c r="A36" s="197" t="s">
        <v>105</v>
      </c>
      <c r="B36" s="202"/>
      <c r="C36" s="202"/>
      <c r="D36" s="203"/>
      <c r="E36" s="38" t="s">
        <v>63</v>
      </c>
      <c r="F36" s="38" t="s">
        <v>42</v>
      </c>
      <c r="G36" s="165">
        <v>3320100830</v>
      </c>
      <c r="H36" s="200"/>
      <c r="I36" s="166"/>
      <c r="J36" s="41">
        <v>200</v>
      </c>
      <c r="K36" s="5">
        <v>350000</v>
      </c>
      <c r="L36" s="5"/>
      <c r="M36" s="5">
        <f t="shared" si="1"/>
        <v>350000</v>
      </c>
    </row>
    <row r="37" spans="1:13" ht="77.25" customHeight="1" x14ac:dyDescent="0.25">
      <c r="A37" s="162" t="s">
        <v>808</v>
      </c>
      <c r="B37" s="162"/>
      <c r="C37" s="162"/>
      <c r="D37" s="162"/>
      <c r="E37" s="38" t="s">
        <v>63</v>
      </c>
      <c r="F37" s="38" t="s">
        <v>42</v>
      </c>
      <c r="G37" s="165">
        <v>4290000990</v>
      </c>
      <c r="H37" s="200"/>
      <c r="I37" s="166"/>
      <c r="J37" s="41">
        <v>200</v>
      </c>
      <c r="K37" s="5"/>
      <c r="L37" s="5">
        <v>90000</v>
      </c>
      <c r="M37" s="5">
        <f>K37+L37</f>
        <v>90000</v>
      </c>
    </row>
    <row r="38" spans="1:13" ht="30" customHeight="1" x14ac:dyDescent="0.25">
      <c r="A38" s="229" t="s">
        <v>469</v>
      </c>
      <c r="B38" s="229"/>
      <c r="C38" s="229"/>
      <c r="D38" s="229"/>
      <c r="E38" s="38" t="s">
        <v>63</v>
      </c>
      <c r="F38" s="38" t="s">
        <v>42</v>
      </c>
      <c r="G38" s="165">
        <v>4290020120</v>
      </c>
      <c r="H38" s="200"/>
      <c r="I38" s="166"/>
      <c r="J38" s="41">
        <v>800</v>
      </c>
      <c r="K38" s="5">
        <v>50000</v>
      </c>
      <c r="L38" s="5"/>
      <c r="M38" s="5">
        <f t="shared" si="1"/>
        <v>50000</v>
      </c>
    </row>
    <row r="39" spans="1:13" ht="55.5" customHeight="1" x14ac:dyDescent="0.25">
      <c r="A39" s="229" t="s">
        <v>470</v>
      </c>
      <c r="B39" s="229"/>
      <c r="C39" s="229"/>
      <c r="D39" s="229"/>
      <c r="E39" s="38" t="s">
        <v>63</v>
      </c>
      <c r="F39" s="38" t="s">
        <v>42</v>
      </c>
      <c r="G39" s="165">
        <v>4290020140</v>
      </c>
      <c r="H39" s="200"/>
      <c r="I39" s="166"/>
      <c r="J39" s="41">
        <v>200</v>
      </c>
      <c r="K39" s="5">
        <v>84000</v>
      </c>
      <c r="L39" s="5"/>
      <c r="M39" s="5">
        <f t="shared" si="1"/>
        <v>84000</v>
      </c>
    </row>
    <row r="40" spans="1:13" ht="42" customHeight="1" x14ac:dyDescent="0.25">
      <c r="A40" s="197" t="s">
        <v>106</v>
      </c>
      <c r="B40" s="202"/>
      <c r="C40" s="202"/>
      <c r="D40" s="203"/>
      <c r="E40" s="38" t="s">
        <v>63</v>
      </c>
      <c r="F40" s="38" t="s">
        <v>42</v>
      </c>
      <c r="G40" s="165">
        <v>4390080350</v>
      </c>
      <c r="H40" s="200"/>
      <c r="I40" s="166"/>
      <c r="J40" s="41">
        <v>200</v>
      </c>
      <c r="K40" s="5">
        <v>6118.8</v>
      </c>
      <c r="L40" s="5"/>
      <c r="M40" s="5">
        <f t="shared" si="1"/>
        <v>6118.8</v>
      </c>
    </row>
    <row r="41" spans="1:13" ht="51.75" customHeight="1" x14ac:dyDescent="0.25">
      <c r="A41" s="197" t="s">
        <v>585</v>
      </c>
      <c r="B41" s="202"/>
      <c r="C41" s="202"/>
      <c r="D41" s="203"/>
      <c r="E41" s="38" t="s">
        <v>63</v>
      </c>
      <c r="F41" s="38" t="s">
        <v>416</v>
      </c>
      <c r="G41" s="165">
        <v>4290020150</v>
      </c>
      <c r="H41" s="200"/>
      <c r="I41" s="166"/>
      <c r="J41" s="41">
        <v>200</v>
      </c>
      <c r="K41" s="5">
        <v>320000</v>
      </c>
      <c r="L41" s="5"/>
      <c r="M41" s="5">
        <f t="shared" si="1"/>
        <v>320000</v>
      </c>
    </row>
    <row r="42" spans="1:13" ht="40.5" customHeight="1" x14ac:dyDescent="0.25">
      <c r="A42" s="197" t="s">
        <v>674</v>
      </c>
      <c r="B42" s="202"/>
      <c r="C42" s="202"/>
      <c r="D42" s="203"/>
      <c r="E42" s="38" t="s">
        <v>63</v>
      </c>
      <c r="F42" s="38" t="s">
        <v>45</v>
      </c>
      <c r="G42" s="165" t="s">
        <v>582</v>
      </c>
      <c r="H42" s="200"/>
      <c r="I42" s="166"/>
      <c r="J42" s="41">
        <v>200</v>
      </c>
      <c r="K42" s="5">
        <v>687153.07</v>
      </c>
      <c r="L42" s="5"/>
      <c r="M42" s="5">
        <f t="shared" si="1"/>
        <v>687153.07</v>
      </c>
    </row>
    <row r="43" spans="1:13" ht="69" customHeight="1" x14ac:dyDescent="0.25">
      <c r="A43" s="197" t="s">
        <v>415</v>
      </c>
      <c r="B43" s="202"/>
      <c r="C43" s="202"/>
      <c r="D43" s="203"/>
      <c r="E43" s="38" t="s">
        <v>63</v>
      </c>
      <c r="F43" s="38" t="s">
        <v>45</v>
      </c>
      <c r="G43" s="165">
        <v>4390080370</v>
      </c>
      <c r="H43" s="200"/>
      <c r="I43" s="166"/>
      <c r="J43" s="41">
        <v>200</v>
      </c>
      <c r="K43" s="5">
        <v>324000</v>
      </c>
      <c r="L43" s="5"/>
      <c r="M43" s="5">
        <f t="shared" si="1"/>
        <v>324000</v>
      </c>
    </row>
    <row r="44" spans="1:13" ht="102.75" customHeight="1" x14ac:dyDescent="0.25">
      <c r="A44" s="197" t="s">
        <v>671</v>
      </c>
      <c r="B44" s="202"/>
      <c r="C44" s="202"/>
      <c r="D44" s="203"/>
      <c r="E44" s="38" t="s">
        <v>63</v>
      </c>
      <c r="F44" s="38" t="s">
        <v>45</v>
      </c>
      <c r="G44" s="165">
        <v>4390082400</v>
      </c>
      <c r="H44" s="200"/>
      <c r="I44" s="166"/>
      <c r="J44" s="41">
        <v>200</v>
      </c>
      <c r="K44" s="5">
        <v>228137</v>
      </c>
      <c r="L44" s="5"/>
      <c r="M44" s="5">
        <f t="shared" si="1"/>
        <v>228137</v>
      </c>
    </row>
    <row r="45" spans="1:13" ht="51.75" customHeight="1" x14ac:dyDescent="0.25">
      <c r="A45" s="224" t="s">
        <v>323</v>
      </c>
      <c r="B45" s="225"/>
      <c r="C45" s="225"/>
      <c r="D45" s="226"/>
      <c r="E45" s="38" t="s">
        <v>63</v>
      </c>
      <c r="F45" s="38" t="s">
        <v>46</v>
      </c>
      <c r="G45" s="165">
        <v>2710120400</v>
      </c>
      <c r="H45" s="200"/>
      <c r="I45" s="166"/>
      <c r="J45" s="41">
        <v>200</v>
      </c>
      <c r="K45" s="5">
        <v>1200000</v>
      </c>
      <c r="L45" s="5"/>
      <c r="M45" s="5">
        <f t="shared" si="1"/>
        <v>1200000</v>
      </c>
    </row>
    <row r="46" spans="1:13" ht="68.25" customHeight="1" x14ac:dyDescent="0.25">
      <c r="A46" s="224" t="s">
        <v>325</v>
      </c>
      <c r="B46" s="225"/>
      <c r="C46" s="225"/>
      <c r="D46" s="226"/>
      <c r="E46" s="38" t="s">
        <v>63</v>
      </c>
      <c r="F46" s="38" t="s">
        <v>46</v>
      </c>
      <c r="G46" s="165">
        <v>2720120410</v>
      </c>
      <c r="H46" s="200"/>
      <c r="I46" s="166"/>
      <c r="J46" s="41">
        <v>200</v>
      </c>
      <c r="K46" s="5">
        <v>1000027.61</v>
      </c>
      <c r="L46" s="5">
        <v>0.62</v>
      </c>
      <c r="M46" s="5">
        <f t="shared" si="1"/>
        <v>1000028.23</v>
      </c>
    </row>
    <row r="47" spans="1:13" ht="78" customHeight="1" x14ac:dyDescent="0.25">
      <c r="A47" s="224" t="s">
        <v>393</v>
      </c>
      <c r="B47" s="225"/>
      <c r="C47" s="225"/>
      <c r="D47" s="226"/>
      <c r="E47" s="38" t="s">
        <v>63</v>
      </c>
      <c r="F47" s="38" t="s">
        <v>46</v>
      </c>
      <c r="G47" s="165" t="s">
        <v>373</v>
      </c>
      <c r="H47" s="200"/>
      <c r="I47" s="166"/>
      <c r="J47" s="88">
        <v>200</v>
      </c>
      <c r="K47" s="5">
        <v>9497238.5999999996</v>
      </c>
      <c r="L47" s="5"/>
      <c r="M47" s="5">
        <f t="shared" si="1"/>
        <v>9497238.5999999996</v>
      </c>
    </row>
    <row r="48" spans="1:13" ht="94.5" customHeight="1" x14ac:dyDescent="0.25">
      <c r="A48" s="197" t="s">
        <v>386</v>
      </c>
      <c r="B48" s="202"/>
      <c r="C48" s="202"/>
      <c r="D48" s="203"/>
      <c r="E48" s="38" t="s">
        <v>63</v>
      </c>
      <c r="F48" s="38" t="s">
        <v>46</v>
      </c>
      <c r="G48" s="165">
        <v>2740100610</v>
      </c>
      <c r="H48" s="200"/>
      <c r="I48" s="166"/>
      <c r="J48" s="41">
        <v>200</v>
      </c>
      <c r="K48" s="5">
        <v>250000</v>
      </c>
      <c r="L48" s="5"/>
      <c r="M48" s="5">
        <f t="shared" si="1"/>
        <v>250000</v>
      </c>
    </row>
    <row r="49" spans="1:13" ht="66" customHeight="1" x14ac:dyDescent="0.25">
      <c r="A49" s="197" t="s">
        <v>424</v>
      </c>
      <c r="B49" s="202"/>
      <c r="C49" s="202"/>
      <c r="D49" s="203"/>
      <c r="E49" s="38" t="s">
        <v>63</v>
      </c>
      <c r="F49" s="38" t="s">
        <v>47</v>
      </c>
      <c r="G49" s="165">
        <v>2410120200</v>
      </c>
      <c r="H49" s="200"/>
      <c r="I49" s="166"/>
      <c r="J49" s="41">
        <v>800</v>
      </c>
      <c r="K49" s="5">
        <v>20000</v>
      </c>
      <c r="L49" s="5"/>
      <c r="M49" s="5">
        <f t="shared" si="1"/>
        <v>20000</v>
      </c>
    </row>
    <row r="50" spans="1:13" ht="39.75" customHeight="1" x14ac:dyDescent="0.25">
      <c r="A50" s="197" t="s">
        <v>742</v>
      </c>
      <c r="B50" s="202"/>
      <c r="C50" s="202"/>
      <c r="D50" s="203"/>
      <c r="E50" s="38" t="s">
        <v>63</v>
      </c>
      <c r="F50" s="38" t="s">
        <v>47</v>
      </c>
      <c r="G50" s="165">
        <v>2910220710</v>
      </c>
      <c r="H50" s="200"/>
      <c r="I50" s="166"/>
      <c r="J50" s="41">
        <v>200</v>
      </c>
      <c r="K50" s="5">
        <v>300000</v>
      </c>
      <c r="L50" s="5"/>
      <c r="M50" s="5">
        <f t="shared" si="1"/>
        <v>300000</v>
      </c>
    </row>
    <row r="51" spans="1:13" ht="42" customHeight="1" x14ac:dyDescent="0.25">
      <c r="A51" s="197" t="s">
        <v>377</v>
      </c>
      <c r="B51" s="202"/>
      <c r="C51" s="202"/>
      <c r="D51" s="203"/>
      <c r="E51" s="38" t="s">
        <v>63</v>
      </c>
      <c r="F51" s="38" t="s">
        <v>47</v>
      </c>
      <c r="G51" s="165">
        <v>3120120850</v>
      </c>
      <c r="H51" s="200"/>
      <c r="I51" s="166"/>
      <c r="J51" s="41">
        <v>200</v>
      </c>
      <c r="K51" s="5">
        <v>550000</v>
      </c>
      <c r="L51" s="5"/>
      <c r="M51" s="5">
        <f t="shared" si="1"/>
        <v>550000</v>
      </c>
    </row>
    <row r="52" spans="1:13" ht="42" customHeight="1" x14ac:dyDescent="0.25">
      <c r="A52" s="197" t="s">
        <v>378</v>
      </c>
      <c r="B52" s="202"/>
      <c r="C52" s="202"/>
      <c r="D52" s="203"/>
      <c r="E52" s="38" t="s">
        <v>63</v>
      </c>
      <c r="F52" s="38" t="s">
        <v>47</v>
      </c>
      <c r="G52" s="165">
        <v>3120120860</v>
      </c>
      <c r="H52" s="200"/>
      <c r="I52" s="166"/>
      <c r="J52" s="41">
        <v>200</v>
      </c>
      <c r="K52" s="5">
        <v>250000</v>
      </c>
      <c r="L52" s="5"/>
      <c r="M52" s="5">
        <f t="shared" si="1"/>
        <v>250000</v>
      </c>
    </row>
    <row r="53" spans="1:13" ht="51.75" customHeight="1" x14ac:dyDescent="0.25">
      <c r="A53" s="197" t="s">
        <v>379</v>
      </c>
      <c r="B53" s="202"/>
      <c r="C53" s="202"/>
      <c r="D53" s="203"/>
      <c r="E53" s="38" t="s">
        <v>63</v>
      </c>
      <c r="F53" s="38" t="s">
        <v>47</v>
      </c>
      <c r="G53" s="165">
        <v>3120120870</v>
      </c>
      <c r="H53" s="200"/>
      <c r="I53" s="166"/>
      <c r="J53" s="41">
        <v>200</v>
      </c>
      <c r="K53" s="5">
        <v>75000</v>
      </c>
      <c r="L53" s="5"/>
      <c r="M53" s="5">
        <f t="shared" si="1"/>
        <v>75000</v>
      </c>
    </row>
    <row r="54" spans="1:13" ht="41.25" customHeight="1" x14ac:dyDescent="0.25">
      <c r="A54" s="157" t="s">
        <v>111</v>
      </c>
      <c r="B54" s="222"/>
      <c r="C54" s="222"/>
      <c r="D54" s="223"/>
      <c r="E54" s="38" t="s">
        <v>63</v>
      </c>
      <c r="F54" s="38" t="s">
        <v>47</v>
      </c>
      <c r="G54" s="169">
        <v>4290020180</v>
      </c>
      <c r="H54" s="227"/>
      <c r="I54" s="170"/>
      <c r="J54" s="18">
        <v>200</v>
      </c>
      <c r="K54" s="15">
        <v>400000</v>
      </c>
      <c r="L54" s="15"/>
      <c r="M54" s="5">
        <f t="shared" si="1"/>
        <v>400000</v>
      </c>
    </row>
    <row r="55" spans="1:13" ht="51.75" customHeight="1" x14ac:dyDescent="0.25">
      <c r="A55" s="197" t="s">
        <v>332</v>
      </c>
      <c r="B55" s="202"/>
      <c r="C55" s="202"/>
      <c r="D55" s="203"/>
      <c r="E55" s="38" t="s">
        <v>63</v>
      </c>
      <c r="F55" s="38" t="s">
        <v>122</v>
      </c>
      <c r="G55" s="165">
        <v>2850120530</v>
      </c>
      <c r="H55" s="200"/>
      <c r="I55" s="166"/>
      <c r="J55" s="41">
        <v>200</v>
      </c>
      <c r="K55" s="5">
        <v>1120000</v>
      </c>
      <c r="L55" s="5"/>
      <c r="M55" s="5">
        <f t="shared" si="1"/>
        <v>1120000</v>
      </c>
    </row>
    <row r="56" spans="1:13" ht="39.75" customHeight="1" x14ac:dyDescent="0.25">
      <c r="A56" s="197" t="s">
        <v>685</v>
      </c>
      <c r="B56" s="202"/>
      <c r="C56" s="202"/>
      <c r="D56" s="203"/>
      <c r="E56" s="38" t="s">
        <v>63</v>
      </c>
      <c r="F56" s="38" t="s">
        <v>122</v>
      </c>
      <c r="G56" s="165">
        <v>2850120540</v>
      </c>
      <c r="H56" s="200"/>
      <c r="I56" s="166"/>
      <c r="J56" s="41">
        <v>200</v>
      </c>
      <c r="K56" s="5">
        <v>2043200</v>
      </c>
      <c r="L56" s="5"/>
      <c r="M56" s="5">
        <f t="shared" si="1"/>
        <v>2043200</v>
      </c>
    </row>
    <row r="57" spans="1:13" ht="207.75" customHeight="1" x14ac:dyDescent="0.25">
      <c r="A57" s="197" t="s">
        <v>816</v>
      </c>
      <c r="B57" s="202"/>
      <c r="C57" s="202"/>
      <c r="D57" s="203"/>
      <c r="E57" s="38" t="s">
        <v>63</v>
      </c>
      <c r="F57" s="38" t="s">
        <v>122</v>
      </c>
      <c r="G57" s="165" t="s">
        <v>803</v>
      </c>
      <c r="H57" s="200"/>
      <c r="I57" s="166"/>
      <c r="J57" s="41">
        <v>800</v>
      </c>
      <c r="K57" s="5"/>
      <c r="L57" s="5">
        <v>4641490.2</v>
      </c>
      <c r="M57" s="5">
        <f t="shared" si="1"/>
        <v>4641490.2</v>
      </c>
    </row>
    <row r="58" spans="1:13" ht="39.75" customHeight="1" x14ac:dyDescent="0.25">
      <c r="A58" s="197" t="s">
        <v>330</v>
      </c>
      <c r="B58" s="202"/>
      <c r="C58" s="202"/>
      <c r="D58" s="203"/>
      <c r="E58" s="38" t="s">
        <v>63</v>
      </c>
      <c r="F58" s="38" t="s">
        <v>121</v>
      </c>
      <c r="G58" s="165">
        <v>2830140020</v>
      </c>
      <c r="H58" s="200"/>
      <c r="I58" s="166"/>
      <c r="J58" s="41">
        <v>400</v>
      </c>
      <c r="K58" s="5">
        <v>337710</v>
      </c>
      <c r="L58" s="5"/>
      <c r="M58" s="5">
        <f t="shared" si="1"/>
        <v>337710</v>
      </c>
    </row>
    <row r="59" spans="1:13" ht="42.75" customHeight="1" x14ac:dyDescent="0.25">
      <c r="A59" s="197" t="s">
        <v>453</v>
      </c>
      <c r="B59" s="202"/>
      <c r="C59" s="202"/>
      <c r="D59" s="203"/>
      <c r="E59" s="38" t="s">
        <v>63</v>
      </c>
      <c r="F59" s="38" t="s">
        <v>121</v>
      </c>
      <c r="G59" s="165">
        <v>2920220750</v>
      </c>
      <c r="H59" s="200"/>
      <c r="I59" s="166"/>
      <c r="J59" s="41">
        <v>200</v>
      </c>
      <c r="K59" s="5">
        <v>2600000</v>
      </c>
      <c r="L59" s="5"/>
      <c r="M59" s="5">
        <f t="shared" si="1"/>
        <v>2600000</v>
      </c>
    </row>
    <row r="60" spans="1:13" ht="54.75" customHeight="1" x14ac:dyDescent="0.25">
      <c r="A60" s="197" t="s">
        <v>454</v>
      </c>
      <c r="B60" s="202"/>
      <c r="C60" s="202"/>
      <c r="D60" s="203"/>
      <c r="E60" s="38" t="s">
        <v>63</v>
      </c>
      <c r="F60" s="38" t="s">
        <v>121</v>
      </c>
      <c r="G60" s="165">
        <v>2920220760</v>
      </c>
      <c r="H60" s="200"/>
      <c r="I60" s="166"/>
      <c r="J60" s="41">
        <v>200</v>
      </c>
      <c r="K60" s="5">
        <v>400000</v>
      </c>
      <c r="L60" s="5"/>
      <c r="M60" s="5">
        <f t="shared" si="1"/>
        <v>400000</v>
      </c>
    </row>
    <row r="61" spans="1:13" ht="53.25" customHeight="1" x14ac:dyDescent="0.25">
      <c r="A61" s="157" t="s">
        <v>501</v>
      </c>
      <c r="B61" s="222"/>
      <c r="C61" s="222"/>
      <c r="D61" s="223"/>
      <c r="E61" s="38" t="s">
        <v>63</v>
      </c>
      <c r="F61" s="38" t="s">
        <v>121</v>
      </c>
      <c r="G61" s="165">
        <v>4290090080</v>
      </c>
      <c r="H61" s="200"/>
      <c r="I61" s="166"/>
      <c r="J61" s="41">
        <v>800</v>
      </c>
      <c r="K61" s="5">
        <v>6238863.5</v>
      </c>
      <c r="L61" s="5"/>
      <c r="M61" s="5">
        <f t="shared" si="1"/>
        <v>6238863.5</v>
      </c>
    </row>
    <row r="62" spans="1:13" ht="41.25" customHeight="1" x14ac:dyDescent="0.25">
      <c r="A62" s="157" t="s">
        <v>669</v>
      </c>
      <c r="B62" s="222"/>
      <c r="C62" s="222"/>
      <c r="D62" s="223"/>
      <c r="E62" s="38" t="s">
        <v>63</v>
      </c>
      <c r="F62" s="38" t="s">
        <v>121</v>
      </c>
      <c r="G62" s="171" t="s">
        <v>658</v>
      </c>
      <c r="H62" s="201"/>
      <c r="I62" s="172"/>
      <c r="J62" s="25" t="s">
        <v>670</v>
      </c>
      <c r="K62" s="5">
        <v>7249282.6600000001</v>
      </c>
      <c r="L62" s="5"/>
      <c r="M62" s="5">
        <f t="shared" si="1"/>
        <v>7249282.6600000001</v>
      </c>
    </row>
    <row r="63" spans="1:13" ht="53.25" customHeight="1" x14ac:dyDescent="0.25">
      <c r="A63" s="162" t="s">
        <v>805</v>
      </c>
      <c r="B63" s="162"/>
      <c r="C63" s="162"/>
      <c r="D63" s="162"/>
      <c r="E63" s="38" t="s">
        <v>63</v>
      </c>
      <c r="F63" s="38" t="s">
        <v>121</v>
      </c>
      <c r="G63" s="171" t="s">
        <v>807</v>
      </c>
      <c r="H63" s="201"/>
      <c r="I63" s="172"/>
      <c r="J63" s="25" t="s">
        <v>670</v>
      </c>
      <c r="K63" s="5"/>
      <c r="L63" s="5">
        <v>150000</v>
      </c>
      <c r="M63" s="5">
        <f>K63+L63</f>
        <v>150000</v>
      </c>
    </row>
    <row r="64" spans="1:13" ht="41.25" customHeight="1" x14ac:dyDescent="0.25">
      <c r="A64" s="157" t="s">
        <v>766</v>
      </c>
      <c r="B64" s="222"/>
      <c r="C64" s="222"/>
      <c r="D64" s="223"/>
      <c r="E64" s="38" t="s">
        <v>63</v>
      </c>
      <c r="F64" s="38" t="s">
        <v>121</v>
      </c>
      <c r="G64" s="171" t="s">
        <v>673</v>
      </c>
      <c r="H64" s="201"/>
      <c r="I64" s="172"/>
      <c r="J64" s="25" t="s">
        <v>670</v>
      </c>
      <c r="K64" s="5">
        <v>10000000</v>
      </c>
      <c r="L64" s="5"/>
      <c r="M64" s="5">
        <f t="shared" si="1"/>
        <v>10000000</v>
      </c>
    </row>
    <row r="65" spans="1:13" ht="42" customHeight="1" x14ac:dyDescent="0.25">
      <c r="A65" s="197" t="s">
        <v>91</v>
      </c>
      <c r="B65" s="202"/>
      <c r="C65" s="202"/>
      <c r="D65" s="203"/>
      <c r="E65" s="38" t="s">
        <v>63</v>
      </c>
      <c r="F65" s="38">
        <v>1001</v>
      </c>
      <c r="G65" s="165">
        <v>4290007010</v>
      </c>
      <c r="H65" s="200"/>
      <c r="I65" s="166"/>
      <c r="J65" s="41">
        <v>300</v>
      </c>
      <c r="K65" s="5">
        <v>1792320</v>
      </c>
      <c r="L65" s="5"/>
      <c r="M65" s="5">
        <f t="shared" si="1"/>
        <v>1792320</v>
      </c>
    </row>
    <row r="66" spans="1:13" ht="56.25" customHeight="1" x14ac:dyDescent="0.25">
      <c r="A66" s="197" t="s">
        <v>687</v>
      </c>
      <c r="B66" s="202"/>
      <c r="C66" s="202"/>
      <c r="D66" s="203"/>
      <c r="E66" s="38" t="s">
        <v>63</v>
      </c>
      <c r="F66" s="38" t="s">
        <v>57</v>
      </c>
      <c r="G66" s="165" t="s">
        <v>372</v>
      </c>
      <c r="H66" s="200"/>
      <c r="I66" s="166"/>
      <c r="J66" s="41">
        <v>400</v>
      </c>
      <c r="K66" s="5">
        <v>2496580.7000000002</v>
      </c>
      <c r="L66" s="5"/>
      <c r="M66" s="5">
        <f t="shared" si="1"/>
        <v>2496580.7000000002</v>
      </c>
    </row>
    <row r="67" spans="1:13" ht="20.25" customHeight="1" x14ac:dyDescent="0.25">
      <c r="A67" s="204" t="s">
        <v>62</v>
      </c>
      <c r="B67" s="205"/>
      <c r="C67" s="205"/>
      <c r="D67" s="206"/>
      <c r="E67" s="102" t="s">
        <v>64</v>
      </c>
      <c r="F67" s="38"/>
      <c r="G67" s="165"/>
      <c r="H67" s="200"/>
      <c r="I67" s="166"/>
      <c r="J67" s="41"/>
      <c r="K67" s="104">
        <f>K68+K69</f>
        <v>934317</v>
      </c>
      <c r="L67" s="104">
        <f t="shared" ref="L67:M67" si="2">L68+L69</f>
        <v>0</v>
      </c>
      <c r="M67" s="104">
        <f t="shared" si="2"/>
        <v>934317</v>
      </c>
    </row>
    <row r="68" spans="1:13" ht="68.25" customHeight="1" x14ac:dyDescent="0.25">
      <c r="A68" s="197" t="s">
        <v>455</v>
      </c>
      <c r="B68" s="202"/>
      <c r="C68" s="202"/>
      <c r="D68" s="203"/>
      <c r="E68" s="38" t="s">
        <v>64</v>
      </c>
      <c r="F68" s="38" t="s">
        <v>38</v>
      </c>
      <c r="G68" s="165">
        <v>4090000270</v>
      </c>
      <c r="H68" s="200"/>
      <c r="I68" s="166"/>
      <c r="J68" s="41">
        <v>100</v>
      </c>
      <c r="K68" s="5">
        <v>764159</v>
      </c>
      <c r="L68" s="5"/>
      <c r="M68" s="5">
        <v>764159</v>
      </c>
    </row>
    <row r="69" spans="1:13" ht="39.75" customHeight="1" x14ac:dyDescent="0.25">
      <c r="A69" s="197" t="s">
        <v>456</v>
      </c>
      <c r="B69" s="202"/>
      <c r="C69" s="202"/>
      <c r="D69" s="203"/>
      <c r="E69" s="38" t="s">
        <v>64</v>
      </c>
      <c r="F69" s="38" t="s">
        <v>38</v>
      </c>
      <c r="G69" s="165">
        <v>4090000270</v>
      </c>
      <c r="H69" s="200"/>
      <c r="I69" s="166"/>
      <c r="J69" s="41">
        <v>200</v>
      </c>
      <c r="K69" s="5">
        <v>170158</v>
      </c>
      <c r="L69" s="5"/>
      <c r="M69" s="5">
        <v>170158</v>
      </c>
    </row>
    <row r="70" spans="1:13" ht="27" customHeight="1" x14ac:dyDescent="0.25">
      <c r="A70" s="204" t="s">
        <v>4</v>
      </c>
      <c r="B70" s="205"/>
      <c r="C70" s="205"/>
      <c r="D70" s="206"/>
      <c r="E70" s="102" t="s">
        <v>5</v>
      </c>
      <c r="F70" s="103"/>
      <c r="G70" s="165"/>
      <c r="H70" s="200"/>
      <c r="I70" s="166"/>
      <c r="J70" s="90"/>
      <c r="K70" s="85">
        <f>K71+K72+K73+K74+K76+K77+K78+K79+K80+K81+K84+K85+K86+K87+K91+K92+K96+K97+K98+K99+K100+K103+K106+K95+K104+K82+K83+K88+K89+K90+K93+K94+K101+K102+K105+K75+K107</f>
        <v>61036360.920000002</v>
      </c>
      <c r="L70" s="85">
        <f t="shared" ref="L70:M70" si="3">L71+L72+L73+L74+L76+L77+L78+L79+L80+L81+L84+L85+L86+L87+L91+L92+L96+L97+L98+L99+L100+L103+L106+L95+L104+L82+L83+L88+L89+L90+L93+L94+L101+L102+L105+L75+L107</f>
        <v>2775341.37</v>
      </c>
      <c r="M70" s="85">
        <f t="shared" si="3"/>
        <v>63811702.290000007</v>
      </c>
    </row>
    <row r="71" spans="1:13" ht="66" customHeight="1" x14ac:dyDescent="0.25">
      <c r="A71" s="197" t="s">
        <v>464</v>
      </c>
      <c r="B71" s="202"/>
      <c r="C71" s="202"/>
      <c r="D71" s="203"/>
      <c r="E71" s="38" t="s">
        <v>5</v>
      </c>
      <c r="F71" s="38" t="s">
        <v>40</v>
      </c>
      <c r="G71" s="165">
        <v>4190000290</v>
      </c>
      <c r="H71" s="200"/>
      <c r="I71" s="166"/>
      <c r="J71" s="41">
        <v>100</v>
      </c>
      <c r="K71" s="5">
        <v>4986811</v>
      </c>
      <c r="L71" s="5"/>
      <c r="M71" s="5">
        <f>K71+L71</f>
        <v>4986811</v>
      </c>
    </row>
    <row r="72" spans="1:13" ht="43.5" customHeight="1" x14ac:dyDescent="0.25">
      <c r="A72" s="197" t="s">
        <v>465</v>
      </c>
      <c r="B72" s="202"/>
      <c r="C72" s="202"/>
      <c r="D72" s="203"/>
      <c r="E72" s="38" t="s">
        <v>5</v>
      </c>
      <c r="F72" s="38" t="s">
        <v>40</v>
      </c>
      <c r="G72" s="165">
        <v>4190000290</v>
      </c>
      <c r="H72" s="200"/>
      <c r="I72" s="166"/>
      <c r="J72" s="41">
        <v>200</v>
      </c>
      <c r="K72" s="5">
        <v>233347</v>
      </c>
      <c r="L72" s="5"/>
      <c r="M72" s="5">
        <f t="shared" ref="M72:M106" si="4">K72+L72</f>
        <v>233347</v>
      </c>
    </row>
    <row r="73" spans="1:13" ht="27" customHeight="1" x14ac:dyDescent="0.25">
      <c r="A73" s="197" t="s">
        <v>466</v>
      </c>
      <c r="B73" s="202"/>
      <c r="C73" s="202"/>
      <c r="D73" s="203"/>
      <c r="E73" s="38" t="s">
        <v>5</v>
      </c>
      <c r="F73" s="38" t="s">
        <v>40</v>
      </c>
      <c r="G73" s="165">
        <v>4190000290</v>
      </c>
      <c r="H73" s="200"/>
      <c r="I73" s="166"/>
      <c r="J73" s="41">
        <v>800</v>
      </c>
      <c r="K73" s="5">
        <v>2000</v>
      </c>
      <c r="L73" s="5"/>
      <c r="M73" s="5">
        <f t="shared" si="4"/>
        <v>2000</v>
      </c>
    </row>
    <row r="74" spans="1:13" ht="27" customHeight="1" x14ac:dyDescent="0.25">
      <c r="A74" s="197" t="s">
        <v>502</v>
      </c>
      <c r="B74" s="202"/>
      <c r="C74" s="202"/>
      <c r="D74" s="203"/>
      <c r="E74" s="38" t="s">
        <v>5</v>
      </c>
      <c r="F74" s="38" t="s">
        <v>41</v>
      </c>
      <c r="G74" s="165">
        <v>4290020090</v>
      </c>
      <c r="H74" s="200"/>
      <c r="I74" s="166"/>
      <c r="J74" s="41">
        <v>800</v>
      </c>
      <c r="K74" s="5">
        <v>5459347.9199999999</v>
      </c>
      <c r="L74" s="5"/>
      <c r="M74" s="5">
        <f t="shared" si="4"/>
        <v>5459347.9199999999</v>
      </c>
    </row>
    <row r="75" spans="1:13" ht="31.5" customHeight="1" x14ac:dyDescent="0.25">
      <c r="A75" s="197" t="s">
        <v>369</v>
      </c>
      <c r="B75" s="202"/>
      <c r="C75" s="202"/>
      <c r="D75" s="203"/>
      <c r="E75" s="38" t="s">
        <v>5</v>
      </c>
      <c r="F75" s="38" t="s">
        <v>42</v>
      </c>
      <c r="G75" s="165">
        <v>2240100230</v>
      </c>
      <c r="H75" s="200"/>
      <c r="I75" s="166"/>
      <c r="J75" s="41">
        <v>200</v>
      </c>
      <c r="K75" s="5"/>
      <c r="L75" s="5">
        <v>378000</v>
      </c>
      <c r="M75" s="5">
        <f>K75+L75</f>
        <v>378000</v>
      </c>
    </row>
    <row r="76" spans="1:13" ht="54.75" customHeight="1" x14ac:dyDescent="0.25">
      <c r="A76" s="197" t="s">
        <v>355</v>
      </c>
      <c r="B76" s="202"/>
      <c r="C76" s="202"/>
      <c r="D76" s="203"/>
      <c r="E76" s="38" t="s">
        <v>5</v>
      </c>
      <c r="F76" s="38" t="s">
        <v>42</v>
      </c>
      <c r="G76" s="165">
        <v>3310100810</v>
      </c>
      <c r="H76" s="200"/>
      <c r="I76" s="166"/>
      <c r="J76" s="41">
        <v>200</v>
      </c>
      <c r="K76" s="5">
        <v>250000</v>
      </c>
      <c r="L76" s="5">
        <v>77000</v>
      </c>
      <c r="M76" s="5">
        <f t="shared" si="4"/>
        <v>327000</v>
      </c>
    </row>
    <row r="77" spans="1:13" ht="81.75" customHeight="1" x14ac:dyDescent="0.25">
      <c r="A77" s="197" t="s">
        <v>471</v>
      </c>
      <c r="B77" s="202"/>
      <c r="C77" s="202"/>
      <c r="D77" s="203"/>
      <c r="E77" s="38" t="s">
        <v>5</v>
      </c>
      <c r="F77" s="38" t="s">
        <v>416</v>
      </c>
      <c r="G77" s="165">
        <v>4290000300</v>
      </c>
      <c r="H77" s="200"/>
      <c r="I77" s="166"/>
      <c r="J77" s="41">
        <v>100</v>
      </c>
      <c r="K77" s="5">
        <v>4126876</v>
      </c>
      <c r="L77" s="5"/>
      <c r="M77" s="5">
        <f t="shared" si="4"/>
        <v>4126876</v>
      </c>
    </row>
    <row r="78" spans="1:13" ht="52.5" customHeight="1" x14ac:dyDescent="0.25">
      <c r="A78" s="197" t="s">
        <v>472</v>
      </c>
      <c r="B78" s="202"/>
      <c r="C78" s="202"/>
      <c r="D78" s="203"/>
      <c r="E78" s="38" t="s">
        <v>5</v>
      </c>
      <c r="F78" s="38" t="s">
        <v>416</v>
      </c>
      <c r="G78" s="165">
        <v>4290000300</v>
      </c>
      <c r="H78" s="200"/>
      <c r="I78" s="166"/>
      <c r="J78" s="41">
        <v>200</v>
      </c>
      <c r="K78" s="86">
        <v>2924000</v>
      </c>
      <c r="L78" s="86"/>
      <c r="M78" s="5">
        <f t="shared" si="4"/>
        <v>2924000</v>
      </c>
    </row>
    <row r="79" spans="1:13" ht="42" customHeight="1" x14ac:dyDescent="0.25">
      <c r="A79" s="197" t="s">
        <v>473</v>
      </c>
      <c r="B79" s="202"/>
      <c r="C79" s="202"/>
      <c r="D79" s="203"/>
      <c r="E79" s="38" t="s">
        <v>5</v>
      </c>
      <c r="F79" s="38" t="s">
        <v>416</v>
      </c>
      <c r="G79" s="165">
        <v>4290000300</v>
      </c>
      <c r="H79" s="200"/>
      <c r="I79" s="166"/>
      <c r="J79" s="41">
        <v>800</v>
      </c>
      <c r="K79" s="5">
        <v>8046</v>
      </c>
      <c r="L79" s="5"/>
      <c r="M79" s="5">
        <f t="shared" si="4"/>
        <v>8046</v>
      </c>
    </row>
    <row r="80" spans="1:13" ht="66.75" customHeight="1" x14ac:dyDescent="0.25">
      <c r="A80" s="197" t="s">
        <v>290</v>
      </c>
      <c r="B80" s="202"/>
      <c r="C80" s="202"/>
      <c r="D80" s="203"/>
      <c r="E80" s="38" t="s">
        <v>5</v>
      </c>
      <c r="F80" s="38" t="s">
        <v>416</v>
      </c>
      <c r="G80" s="165">
        <v>4290002181</v>
      </c>
      <c r="H80" s="200"/>
      <c r="I80" s="166"/>
      <c r="J80" s="41">
        <v>100</v>
      </c>
      <c r="K80" s="5">
        <v>1564720</v>
      </c>
      <c r="L80" s="5"/>
      <c r="M80" s="5">
        <f t="shared" si="4"/>
        <v>1564720</v>
      </c>
    </row>
    <row r="81" spans="1:13" ht="67.5" customHeight="1" x14ac:dyDescent="0.25">
      <c r="A81" s="197" t="s">
        <v>291</v>
      </c>
      <c r="B81" s="202"/>
      <c r="C81" s="202"/>
      <c r="D81" s="203"/>
      <c r="E81" s="38" t="s">
        <v>5</v>
      </c>
      <c r="F81" s="38" t="s">
        <v>416</v>
      </c>
      <c r="G81" s="165">
        <v>4290002182</v>
      </c>
      <c r="H81" s="200"/>
      <c r="I81" s="166"/>
      <c r="J81" s="41">
        <v>100</v>
      </c>
      <c r="K81" s="5">
        <v>598895</v>
      </c>
      <c r="L81" s="5"/>
      <c r="M81" s="5">
        <f t="shared" si="4"/>
        <v>598895</v>
      </c>
    </row>
    <row r="82" spans="1:13" ht="64.5" customHeight="1" x14ac:dyDescent="0.25">
      <c r="A82" s="162" t="s">
        <v>718</v>
      </c>
      <c r="B82" s="162"/>
      <c r="C82" s="162"/>
      <c r="D82" s="162"/>
      <c r="E82" s="38" t="s">
        <v>5</v>
      </c>
      <c r="F82" s="38" t="s">
        <v>416</v>
      </c>
      <c r="G82" s="163">
        <v>4290008100</v>
      </c>
      <c r="H82" s="163"/>
      <c r="I82" s="163"/>
      <c r="J82" s="41">
        <v>500</v>
      </c>
      <c r="K82" s="5">
        <v>966300</v>
      </c>
      <c r="L82" s="5"/>
      <c r="M82" s="5">
        <f t="shared" si="4"/>
        <v>966300</v>
      </c>
    </row>
    <row r="83" spans="1:13" ht="43.5" customHeight="1" x14ac:dyDescent="0.25">
      <c r="A83" s="162" t="s">
        <v>711</v>
      </c>
      <c r="B83" s="162"/>
      <c r="C83" s="162"/>
      <c r="D83" s="162"/>
      <c r="E83" s="38" t="s">
        <v>5</v>
      </c>
      <c r="F83" s="38" t="s">
        <v>46</v>
      </c>
      <c r="G83" s="163">
        <v>2710108010</v>
      </c>
      <c r="H83" s="163"/>
      <c r="I83" s="163"/>
      <c r="J83" s="41">
        <v>500</v>
      </c>
      <c r="K83" s="5">
        <v>6355400</v>
      </c>
      <c r="L83" s="5">
        <v>1250887</v>
      </c>
      <c r="M83" s="5">
        <f t="shared" si="4"/>
        <v>7606287</v>
      </c>
    </row>
    <row r="84" spans="1:13" ht="79.5" customHeight="1" x14ac:dyDescent="0.25">
      <c r="A84" s="197" t="s">
        <v>578</v>
      </c>
      <c r="B84" s="202"/>
      <c r="C84" s="202"/>
      <c r="D84" s="203"/>
      <c r="E84" s="38" t="s">
        <v>5</v>
      </c>
      <c r="F84" s="38" t="s">
        <v>47</v>
      </c>
      <c r="G84" s="165">
        <v>2410160010</v>
      </c>
      <c r="H84" s="200"/>
      <c r="I84" s="166"/>
      <c r="J84" s="41">
        <v>800</v>
      </c>
      <c r="K84" s="5">
        <v>280000</v>
      </c>
      <c r="L84" s="5"/>
      <c r="M84" s="5">
        <f t="shared" si="4"/>
        <v>280000</v>
      </c>
    </row>
    <row r="85" spans="1:13" ht="89.25" customHeight="1" x14ac:dyDescent="0.25">
      <c r="A85" s="197" t="s">
        <v>595</v>
      </c>
      <c r="B85" s="202"/>
      <c r="C85" s="202"/>
      <c r="D85" s="203"/>
      <c r="E85" s="38" t="s">
        <v>5</v>
      </c>
      <c r="F85" s="38" t="s">
        <v>47</v>
      </c>
      <c r="G85" s="165">
        <v>2410160020</v>
      </c>
      <c r="H85" s="200"/>
      <c r="I85" s="166"/>
      <c r="J85" s="41">
        <v>800</v>
      </c>
      <c r="K85" s="5">
        <v>200000</v>
      </c>
      <c r="L85" s="5"/>
      <c r="M85" s="5">
        <f t="shared" si="4"/>
        <v>200000</v>
      </c>
    </row>
    <row r="86" spans="1:13" ht="53.25" customHeight="1" x14ac:dyDescent="0.25">
      <c r="A86" s="197" t="s">
        <v>581</v>
      </c>
      <c r="B86" s="202"/>
      <c r="C86" s="202"/>
      <c r="D86" s="203"/>
      <c r="E86" s="38" t="s">
        <v>5</v>
      </c>
      <c r="F86" s="38" t="s">
        <v>122</v>
      </c>
      <c r="G86" s="165">
        <v>2850260200</v>
      </c>
      <c r="H86" s="200"/>
      <c r="I86" s="166"/>
      <c r="J86" s="41">
        <v>800</v>
      </c>
      <c r="K86" s="5">
        <v>1114800</v>
      </c>
      <c r="L86" s="5"/>
      <c r="M86" s="5">
        <f t="shared" si="4"/>
        <v>1114800</v>
      </c>
    </row>
    <row r="87" spans="1:13" ht="66.75" customHeight="1" x14ac:dyDescent="0.25">
      <c r="A87" s="197" t="s">
        <v>414</v>
      </c>
      <c r="B87" s="202"/>
      <c r="C87" s="202"/>
      <c r="D87" s="203"/>
      <c r="E87" s="38" t="s">
        <v>5</v>
      </c>
      <c r="F87" s="38" t="s">
        <v>121</v>
      </c>
      <c r="G87" s="165">
        <v>2870160240</v>
      </c>
      <c r="H87" s="200"/>
      <c r="I87" s="166"/>
      <c r="J87" s="41">
        <v>800</v>
      </c>
      <c r="K87" s="5">
        <v>16368465</v>
      </c>
      <c r="L87" s="5"/>
      <c r="M87" s="5">
        <f t="shared" si="4"/>
        <v>16368465</v>
      </c>
    </row>
    <row r="88" spans="1:13" ht="42" customHeight="1" x14ac:dyDescent="0.25">
      <c r="A88" s="162" t="s">
        <v>712</v>
      </c>
      <c r="B88" s="162"/>
      <c r="C88" s="162"/>
      <c r="D88" s="162"/>
      <c r="E88" s="38" t="s">
        <v>5</v>
      </c>
      <c r="F88" s="38" t="s">
        <v>123</v>
      </c>
      <c r="G88" s="163">
        <v>2860108050</v>
      </c>
      <c r="H88" s="163"/>
      <c r="I88" s="163"/>
      <c r="J88" s="41">
        <v>500</v>
      </c>
      <c r="K88" s="5">
        <v>1112900</v>
      </c>
      <c r="L88" s="5"/>
      <c r="M88" s="5">
        <f t="shared" si="4"/>
        <v>1112900</v>
      </c>
    </row>
    <row r="89" spans="1:13" ht="50.25" customHeight="1" x14ac:dyDescent="0.25">
      <c r="A89" s="162" t="s">
        <v>714</v>
      </c>
      <c r="B89" s="162"/>
      <c r="C89" s="162"/>
      <c r="D89" s="162"/>
      <c r="E89" s="38" t="s">
        <v>5</v>
      </c>
      <c r="F89" s="38" t="s">
        <v>123</v>
      </c>
      <c r="G89" s="163">
        <v>2880108070</v>
      </c>
      <c r="H89" s="163"/>
      <c r="I89" s="163"/>
      <c r="J89" s="41">
        <v>500</v>
      </c>
      <c r="K89" s="5">
        <v>350000</v>
      </c>
      <c r="L89" s="5"/>
      <c r="M89" s="5">
        <f t="shared" si="4"/>
        <v>350000</v>
      </c>
    </row>
    <row r="90" spans="1:13" ht="64.5" customHeight="1" x14ac:dyDescent="0.25">
      <c r="A90" s="162" t="s">
        <v>719</v>
      </c>
      <c r="B90" s="162"/>
      <c r="C90" s="162"/>
      <c r="D90" s="162"/>
      <c r="E90" s="38" t="s">
        <v>5</v>
      </c>
      <c r="F90" s="38" t="s">
        <v>123</v>
      </c>
      <c r="G90" s="163" t="s">
        <v>720</v>
      </c>
      <c r="H90" s="163"/>
      <c r="I90" s="163"/>
      <c r="J90" s="41">
        <v>500</v>
      </c>
      <c r="K90" s="5">
        <v>700000</v>
      </c>
      <c r="L90" s="5"/>
      <c r="M90" s="5">
        <f t="shared" si="4"/>
        <v>700000</v>
      </c>
    </row>
    <row r="91" spans="1:13" ht="81.75" customHeight="1" x14ac:dyDescent="0.25">
      <c r="A91" s="197" t="s">
        <v>444</v>
      </c>
      <c r="B91" s="202"/>
      <c r="C91" s="202"/>
      <c r="D91" s="203"/>
      <c r="E91" s="38" t="s">
        <v>5</v>
      </c>
      <c r="F91" s="38" t="s">
        <v>133</v>
      </c>
      <c r="G91" s="165">
        <v>2220100210</v>
      </c>
      <c r="H91" s="200"/>
      <c r="I91" s="166"/>
      <c r="J91" s="41">
        <v>100</v>
      </c>
      <c r="K91" s="5">
        <v>2181117</v>
      </c>
      <c r="L91" s="5"/>
      <c r="M91" s="5">
        <f t="shared" si="4"/>
        <v>2181117</v>
      </c>
    </row>
    <row r="92" spans="1:13" ht="54" customHeight="1" x14ac:dyDescent="0.25">
      <c r="A92" s="197" t="s">
        <v>445</v>
      </c>
      <c r="B92" s="202"/>
      <c r="C92" s="202"/>
      <c r="D92" s="203"/>
      <c r="E92" s="38" t="s">
        <v>5</v>
      </c>
      <c r="F92" s="38" t="s">
        <v>133</v>
      </c>
      <c r="G92" s="165">
        <v>2220100210</v>
      </c>
      <c r="H92" s="200"/>
      <c r="I92" s="166"/>
      <c r="J92" s="41">
        <v>200</v>
      </c>
      <c r="K92" s="86">
        <v>83073</v>
      </c>
      <c r="L92" s="86">
        <v>50000</v>
      </c>
      <c r="M92" s="5">
        <f t="shared" si="4"/>
        <v>133073</v>
      </c>
    </row>
    <row r="93" spans="1:13" ht="66" customHeight="1" x14ac:dyDescent="0.25">
      <c r="A93" s="197" t="s">
        <v>290</v>
      </c>
      <c r="B93" s="202"/>
      <c r="C93" s="202"/>
      <c r="D93" s="203"/>
      <c r="E93" s="38" t="s">
        <v>5</v>
      </c>
      <c r="F93" s="38" t="s">
        <v>133</v>
      </c>
      <c r="G93" s="171" t="s">
        <v>706</v>
      </c>
      <c r="H93" s="201"/>
      <c r="I93" s="172"/>
      <c r="J93" s="41">
        <v>100</v>
      </c>
      <c r="K93" s="86">
        <v>408188</v>
      </c>
      <c r="L93" s="86"/>
      <c r="M93" s="5">
        <f t="shared" si="4"/>
        <v>408188</v>
      </c>
    </row>
    <row r="94" spans="1:13" ht="67.5" customHeight="1" x14ac:dyDescent="0.25">
      <c r="A94" s="197" t="s">
        <v>291</v>
      </c>
      <c r="B94" s="202"/>
      <c r="C94" s="202"/>
      <c r="D94" s="203"/>
      <c r="E94" s="38" t="s">
        <v>5</v>
      </c>
      <c r="F94" s="38" t="s">
        <v>133</v>
      </c>
      <c r="G94" s="171" t="s">
        <v>707</v>
      </c>
      <c r="H94" s="201"/>
      <c r="I94" s="172"/>
      <c r="J94" s="41">
        <v>100</v>
      </c>
      <c r="K94" s="86">
        <v>385628</v>
      </c>
      <c r="L94" s="86"/>
      <c r="M94" s="5">
        <f t="shared" si="4"/>
        <v>385628</v>
      </c>
    </row>
    <row r="95" spans="1:13" ht="54.75" customHeight="1" x14ac:dyDescent="0.25">
      <c r="A95" s="197" t="s">
        <v>382</v>
      </c>
      <c r="B95" s="202"/>
      <c r="C95" s="202"/>
      <c r="D95" s="203"/>
      <c r="E95" s="38" t="s">
        <v>5</v>
      </c>
      <c r="F95" s="38" t="s">
        <v>52</v>
      </c>
      <c r="G95" s="165">
        <v>3330100850</v>
      </c>
      <c r="H95" s="200"/>
      <c r="I95" s="166"/>
      <c r="J95" s="41">
        <v>200</v>
      </c>
      <c r="K95" s="86">
        <v>30000</v>
      </c>
      <c r="L95" s="86"/>
      <c r="M95" s="5">
        <f t="shared" si="4"/>
        <v>30000</v>
      </c>
    </row>
    <row r="96" spans="1:13" ht="78.75" customHeight="1" x14ac:dyDescent="0.25">
      <c r="A96" s="197" t="s">
        <v>440</v>
      </c>
      <c r="B96" s="202"/>
      <c r="C96" s="202"/>
      <c r="D96" s="203"/>
      <c r="E96" s="38" t="s">
        <v>5</v>
      </c>
      <c r="F96" s="38" t="s">
        <v>54</v>
      </c>
      <c r="G96" s="165">
        <v>2210100170</v>
      </c>
      <c r="H96" s="200"/>
      <c r="I96" s="166"/>
      <c r="J96" s="41">
        <v>100</v>
      </c>
      <c r="K96" s="5">
        <v>3133198</v>
      </c>
      <c r="L96" s="5"/>
      <c r="M96" s="5">
        <f t="shared" si="4"/>
        <v>3133198</v>
      </c>
    </row>
    <row r="97" spans="1:13" ht="54" customHeight="1" x14ac:dyDescent="0.25">
      <c r="A97" s="197" t="s">
        <v>441</v>
      </c>
      <c r="B97" s="202"/>
      <c r="C97" s="202"/>
      <c r="D97" s="203"/>
      <c r="E97" s="38" t="s">
        <v>5</v>
      </c>
      <c r="F97" s="38" t="s">
        <v>54</v>
      </c>
      <c r="G97" s="165">
        <v>2210100170</v>
      </c>
      <c r="H97" s="200"/>
      <c r="I97" s="166"/>
      <c r="J97" s="41">
        <v>200</v>
      </c>
      <c r="K97" s="5">
        <v>2069246</v>
      </c>
      <c r="L97" s="5">
        <v>56771.02</v>
      </c>
      <c r="M97" s="5">
        <f t="shared" si="4"/>
        <v>2126017.02</v>
      </c>
    </row>
    <row r="98" spans="1:13" ht="39" customHeight="1" x14ac:dyDescent="0.25">
      <c r="A98" s="197" t="s">
        <v>442</v>
      </c>
      <c r="B98" s="202"/>
      <c r="C98" s="202"/>
      <c r="D98" s="203"/>
      <c r="E98" s="38" t="s">
        <v>5</v>
      </c>
      <c r="F98" s="38" t="s">
        <v>54</v>
      </c>
      <c r="G98" s="165">
        <v>2210100170</v>
      </c>
      <c r="H98" s="200"/>
      <c r="I98" s="166"/>
      <c r="J98" s="41">
        <v>800</v>
      </c>
      <c r="K98" s="5">
        <v>54000</v>
      </c>
      <c r="L98" s="5">
        <v>4000</v>
      </c>
      <c r="M98" s="5">
        <f t="shared" si="4"/>
        <v>58000</v>
      </c>
    </row>
    <row r="99" spans="1:13" ht="42" customHeight="1" x14ac:dyDescent="0.25">
      <c r="A99" s="197" t="s">
        <v>104</v>
      </c>
      <c r="B99" s="202"/>
      <c r="C99" s="202"/>
      <c r="D99" s="203"/>
      <c r="E99" s="38" t="s">
        <v>5</v>
      </c>
      <c r="F99" s="38" t="s">
        <v>54</v>
      </c>
      <c r="G99" s="165">
        <v>2210100180</v>
      </c>
      <c r="H99" s="200"/>
      <c r="I99" s="166"/>
      <c r="J99" s="41">
        <v>200</v>
      </c>
      <c r="K99" s="5">
        <v>15000</v>
      </c>
      <c r="L99" s="5">
        <v>75000</v>
      </c>
      <c r="M99" s="5">
        <f t="shared" si="4"/>
        <v>90000</v>
      </c>
    </row>
    <row r="100" spans="1:13" ht="43.5" customHeight="1" x14ac:dyDescent="0.25">
      <c r="A100" s="197" t="s">
        <v>443</v>
      </c>
      <c r="B100" s="202"/>
      <c r="C100" s="202"/>
      <c r="D100" s="203"/>
      <c r="E100" s="38" t="s">
        <v>5</v>
      </c>
      <c r="F100" s="38" t="s">
        <v>54</v>
      </c>
      <c r="G100" s="165">
        <v>2210200190</v>
      </c>
      <c r="H100" s="200"/>
      <c r="I100" s="166"/>
      <c r="J100" s="41">
        <v>200</v>
      </c>
      <c r="K100" s="86">
        <v>91249</v>
      </c>
      <c r="L100" s="86"/>
      <c r="M100" s="5">
        <f t="shared" si="4"/>
        <v>91249</v>
      </c>
    </row>
    <row r="101" spans="1:13" ht="67.5" customHeight="1" x14ac:dyDescent="0.25">
      <c r="A101" s="197" t="s">
        <v>290</v>
      </c>
      <c r="B101" s="202"/>
      <c r="C101" s="202"/>
      <c r="D101" s="203"/>
      <c r="E101" s="38" t="s">
        <v>5</v>
      </c>
      <c r="F101" s="38" t="s">
        <v>54</v>
      </c>
      <c r="G101" s="171" t="s">
        <v>704</v>
      </c>
      <c r="H101" s="201"/>
      <c r="I101" s="172"/>
      <c r="J101" s="41">
        <v>100</v>
      </c>
      <c r="K101" s="86">
        <v>748345</v>
      </c>
      <c r="L101" s="86"/>
      <c r="M101" s="5">
        <f t="shared" si="4"/>
        <v>748345</v>
      </c>
    </row>
    <row r="102" spans="1:13" ht="66.75" customHeight="1" x14ac:dyDescent="0.25">
      <c r="A102" s="197" t="s">
        <v>291</v>
      </c>
      <c r="B102" s="202"/>
      <c r="C102" s="202"/>
      <c r="D102" s="203"/>
      <c r="E102" s="38" t="s">
        <v>5</v>
      </c>
      <c r="F102" s="38" t="s">
        <v>54</v>
      </c>
      <c r="G102" s="171" t="s">
        <v>705</v>
      </c>
      <c r="H102" s="201"/>
      <c r="I102" s="172"/>
      <c r="J102" s="41">
        <v>100</v>
      </c>
      <c r="K102" s="86">
        <v>493520</v>
      </c>
      <c r="L102" s="86"/>
      <c r="M102" s="5">
        <f t="shared" si="4"/>
        <v>493520</v>
      </c>
    </row>
    <row r="103" spans="1:13" ht="80.25" customHeight="1" x14ac:dyDescent="0.25">
      <c r="A103" s="197" t="s">
        <v>228</v>
      </c>
      <c r="B103" s="202"/>
      <c r="C103" s="202"/>
      <c r="D103" s="203"/>
      <c r="E103" s="38" t="s">
        <v>5</v>
      </c>
      <c r="F103" s="38" t="s">
        <v>54</v>
      </c>
      <c r="G103" s="165">
        <v>2210400200</v>
      </c>
      <c r="H103" s="200"/>
      <c r="I103" s="166"/>
      <c r="J103" s="41">
        <v>100</v>
      </c>
      <c r="K103" s="5">
        <v>2785243</v>
      </c>
      <c r="L103" s="5"/>
      <c r="M103" s="5">
        <f t="shared" si="4"/>
        <v>2785243</v>
      </c>
    </row>
    <row r="104" spans="1:13" ht="53.25" customHeight="1" x14ac:dyDescent="0.25">
      <c r="A104" s="197" t="s">
        <v>503</v>
      </c>
      <c r="B104" s="202"/>
      <c r="C104" s="202"/>
      <c r="D104" s="203"/>
      <c r="E104" s="38" t="s">
        <v>5</v>
      </c>
      <c r="F104" s="38" t="s">
        <v>54</v>
      </c>
      <c r="G104" s="165">
        <v>2210400200</v>
      </c>
      <c r="H104" s="200"/>
      <c r="I104" s="166"/>
      <c r="J104" s="41">
        <v>200</v>
      </c>
      <c r="K104" s="86">
        <v>689241.02</v>
      </c>
      <c r="L104" s="86">
        <v>86289.04</v>
      </c>
      <c r="M104" s="5">
        <f t="shared" si="4"/>
        <v>775530.06</v>
      </c>
    </row>
    <row r="105" spans="1:13" ht="54.75" customHeight="1" x14ac:dyDescent="0.25">
      <c r="A105" s="162" t="s">
        <v>760</v>
      </c>
      <c r="B105" s="162"/>
      <c r="C105" s="162"/>
      <c r="D105" s="162"/>
      <c r="E105" s="38" t="s">
        <v>5</v>
      </c>
      <c r="F105" s="38" t="s">
        <v>54</v>
      </c>
      <c r="G105" s="163">
        <v>2210408110</v>
      </c>
      <c r="H105" s="163"/>
      <c r="I105" s="163"/>
      <c r="J105" s="41">
        <v>500</v>
      </c>
      <c r="K105" s="5">
        <v>238407</v>
      </c>
      <c r="L105" s="5"/>
      <c r="M105" s="5">
        <f t="shared" si="4"/>
        <v>238407</v>
      </c>
    </row>
    <row r="106" spans="1:13" ht="66.75" customHeight="1" x14ac:dyDescent="0.25">
      <c r="A106" s="197" t="s">
        <v>576</v>
      </c>
      <c r="B106" s="202"/>
      <c r="C106" s="202"/>
      <c r="D106" s="203"/>
      <c r="E106" s="38" t="s">
        <v>5</v>
      </c>
      <c r="F106" s="38" t="s">
        <v>54</v>
      </c>
      <c r="G106" s="165" t="s">
        <v>577</v>
      </c>
      <c r="H106" s="200"/>
      <c r="I106" s="166"/>
      <c r="J106" s="41">
        <v>200</v>
      </c>
      <c r="K106" s="5">
        <v>28997.98</v>
      </c>
      <c r="L106" s="5">
        <v>-6005.69</v>
      </c>
      <c r="M106" s="5">
        <f t="shared" si="4"/>
        <v>22992.29</v>
      </c>
    </row>
    <row r="107" spans="1:13" ht="53.25" customHeight="1" x14ac:dyDescent="0.25">
      <c r="A107" s="162" t="s">
        <v>806</v>
      </c>
      <c r="B107" s="162"/>
      <c r="C107" s="162"/>
      <c r="D107" s="162"/>
      <c r="E107" s="38" t="s">
        <v>5</v>
      </c>
      <c r="F107" s="38" t="s">
        <v>54</v>
      </c>
      <c r="G107" s="165">
        <v>4290008150</v>
      </c>
      <c r="H107" s="200"/>
      <c r="I107" s="166"/>
      <c r="J107" s="41">
        <v>500</v>
      </c>
      <c r="K107" s="5"/>
      <c r="L107" s="5">
        <v>803400</v>
      </c>
      <c r="M107" s="5">
        <f>K107+L107</f>
        <v>803400</v>
      </c>
    </row>
    <row r="108" spans="1:13" ht="30.75" customHeight="1" x14ac:dyDescent="0.25">
      <c r="A108" s="204" t="s">
        <v>68</v>
      </c>
      <c r="B108" s="205"/>
      <c r="C108" s="205"/>
      <c r="D108" s="206"/>
      <c r="E108" s="102" t="s">
        <v>6</v>
      </c>
      <c r="F108" s="38"/>
      <c r="G108" s="165"/>
      <c r="H108" s="200"/>
      <c r="I108" s="166"/>
      <c r="J108" s="41"/>
      <c r="K108" s="85">
        <f>K110+K112+K113+K114+K115+K116+K117+K120+K121+K124+K125+K131+K132+K134+K139+K140+K141+K142+K143+K144+K145+K146+K151+K152+K153+K158+K167+K168+K169+K170+K171+K172+K173+K174+K177+K178+K179+K181+K182+K183+K184+K185+K188+K133+K161+K164+K186+K187+K111+K166+K149+K150+K165+K180+K118+K119+K126+K159+K160+K175+K176+K127+K128+K129+K130+K135+K136+K137+K138++K122+K123+K154+K155+K156+K157++K163+K162+K109+K147+K148</f>
        <v>182869205.73000005</v>
      </c>
      <c r="L108" s="85">
        <f>L110+L112+L113+L114+L115+L116+L117+L120+L121+L124+L125+L131+L132+L134+L139+L140+L141+L142+L143+L144+L145+L146+L151+L152+L153+L158+L167+L168+L169+L170+L171+L172+L173+L174+L177+L178+L179+L181+L182+L183+L184+L185+L188+L133+L161+L164+L186+L187+L111+L166+L149+L150+L165+L180+L118+L119+L126+L159+L160+L175+L176+L127+L128+L129+L130+L135+L136+L137+L138++L122+L123+L154+L155+L156+L157++L163+L162+L109+L147+L148</f>
        <v>2601701.56</v>
      </c>
      <c r="M108" s="85">
        <f>M110+M112+M113+M114+M115+M116+M117+M120+M121+M124+M125+M131+M132+M134+M139+M140+M141+M142+M143+M144+M145+M146+M151+M152+M153+M158+M167+M168+M169+M170+M171+M172+M173+M174+M177+M178+M179+M181+M182+M183+M184+M185+M188+M133+M161+M164+M186+M187+M111+M166+M149+M150+M165+M180+M118+M119+M126+M159+M160+M175+M176+M127+M128+M129+M130+M135+M136+M137+M138++M122+M123+M154+M155+M156+M157++M163+M162+M109+M147+M148</f>
        <v>185470907.28999996</v>
      </c>
    </row>
    <row r="109" spans="1:13" ht="53.25" customHeight="1" x14ac:dyDescent="0.25">
      <c r="A109" s="197" t="s">
        <v>328</v>
      </c>
      <c r="B109" s="202"/>
      <c r="C109" s="202"/>
      <c r="D109" s="203"/>
      <c r="E109" s="38" t="s">
        <v>6</v>
      </c>
      <c r="F109" s="38" t="s">
        <v>46</v>
      </c>
      <c r="G109" s="165">
        <v>2730100600</v>
      </c>
      <c r="H109" s="200"/>
      <c r="I109" s="166"/>
      <c r="J109" s="41">
        <v>200</v>
      </c>
      <c r="K109" s="5">
        <v>35000</v>
      </c>
      <c r="L109" s="5"/>
      <c r="M109" s="5">
        <f>K109+L109</f>
        <v>35000</v>
      </c>
    </row>
    <row r="110" spans="1:13" ht="41.25" customHeight="1" x14ac:dyDescent="0.25">
      <c r="A110" s="197" t="s">
        <v>362</v>
      </c>
      <c r="B110" s="202"/>
      <c r="C110" s="202"/>
      <c r="D110" s="203"/>
      <c r="E110" s="38" t="s">
        <v>6</v>
      </c>
      <c r="F110" s="38" t="s">
        <v>49</v>
      </c>
      <c r="G110" s="165">
        <v>2110100030</v>
      </c>
      <c r="H110" s="200"/>
      <c r="I110" s="166"/>
      <c r="J110" s="41">
        <v>200</v>
      </c>
      <c r="K110" s="5">
        <v>427488.89</v>
      </c>
      <c r="L110" s="5">
        <v>100198.93</v>
      </c>
      <c r="M110" s="5">
        <f t="shared" ref="M110:M175" si="5">K110+L110</f>
        <v>527687.82000000007</v>
      </c>
    </row>
    <row r="111" spans="1:13" ht="78.75" customHeight="1" x14ac:dyDescent="0.25">
      <c r="A111" s="197" t="s">
        <v>661</v>
      </c>
      <c r="B111" s="202"/>
      <c r="C111" s="202"/>
      <c r="D111" s="203"/>
      <c r="E111" s="38" t="s">
        <v>6</v>
      </c>
      <c r="F111" s="38" t="s">
        <v>49</v>
      </c>
      <c r="G111" s="165" t="s">
        <v>660</v>
      </c>
      <c r="H111" s="200"/>
      <c r="I111" s="166"/>
      <c r="J111" s="41">
        <v>200</v>
      </c>
      <c r="K111" s="5">
        <v>1111111.1100000001</v>
      </c>
      <c r="L111" s="5">
        <v>-19893.11</v>
      </c>
      <c r="M111" s="5">
        <f t="shared" si="5"/>
        <v>1091218</v>
      </c>
    </row>
    <row r="112" spans="1:13" ht="105" customHeight="1" x14ac:dyDescent="0.25">
      <c r="A112" s="197" t="s">
        <v>391</v>
      </c>
      <c r="B112" s="202"/>
      <c r="C112" s="202"/>
      <c r="D112" s="203"/>
      <c r="E112" s="38" t="s">
        <v>6</v>
      </c>
      <c r="F112" s="38" t="s">
        <v>49</v>
      </c>
      <c r="G112" s="165">
        <v>2120180100</v>
      </c>
      <c r="H112" s="200"/>
      <c r="I112" s="166"/>
      <c r="J112" s="41">
        <v>200</v>
      </c>
      <c r="K112" s="5">
        <v>29748</v>
      </c>
      <c r="L112" s="5"/>
      <c r="M112" s="5">
        <f t="shared" si="5"/>
        <v>29748</v>
      </c>
    </row>
    <row r="113" spans="1:13" ht="30.75" customHeight="1" x14ac:dyDescent="0.25">
      <c r="A113" s="197" t="s">
        <v>102</v>
      </c>
      <c r="B113" s="202"/>
      <c r="C113" s="202"/>
      <c r="D113" s="203"/>
      <c r="E113" s="38" t="s">
        <v>6</v>
      </c>
      <c r="F113" s="38" t="s">
        <v>49</v>
      </c>
      <c r="G113" s="165">
        <v>2140100060</v>
      </c>
      <c r="H113" s="200"/>
      <c r="I113" s="166"/>
      <c r="J113" s="41">
        <v>200</v>
      </c>
      <c r="K113" s="5">
        <v>1709430</v>
      </c>
      <c r="L113" s="5"/>
      <c r="M113" s="5">
        <f t="shared" si="5"/>
        <v>1709430</v>
      </c>
    </row>
    <row r="114" spans="1:13" ht="80.25" customHeight="1" x14ac:dyDescent="0.25">
      <c r="A114" s="197" t="s">
        <v>429</v>
      </c>
      <c r="B114" s="202"/>
      <c r="C114" s="202"/>
      <c r="D114" s="203"/>
      <c r="E114" s="38" t="s">
        <v>6</v>
      </c>
      <c r="F114" s="38" t="s">
        <v>49</v>
      </c>
      <c r="G114" s="165">
        <v>2140100080</v>
      </c>
      <c r="H114" s="200"/>
      <c r="I114" s="166"/>
      <c r="J114" s="41">
        <v>100</v>
      </c>
      <c r="K114" s="5">
        <v>1912600</v>
      </c>
      <c r="L114" s="5"/>
      <c r="M114" s="5">
        <f t="shared" si="5"/>
        <v>1912600</v>
      </c>
    </row>
    <row r="115" spans="1:13" ht="55.5" customHeight="1" x14ac:dyDescent="0.25">
      <c r="A115" s="197" t="s">
        <v>430</v>
      </c>
      <c r="B115" s="202"/>
      <c r="C115" s="202"/>
      <c r="D115" s="203"/>
      <c r="E115" s="38" t="s">
        <v>6</v>
      </c>
      <c r="F115" s="38" t="s">
        <v>49</v>
      </c>
      <c r="G115" s="165">
        <v>2140100080</v>
      </c>
      <c r="H115" s="200"/>
      <c r="I115" s="166"/>
      <c r="J115" s="41">
        <v>200</v>
      </c>
      <c r="K115" s="5">
        <v>3443553</v>
      </c>
      <c r="L115" s="5"/>
      <c r="M115" s="5">
        <f t="shared" si="5"/>
        <v>3443553</v>
      </c>
    </row>
    <row r="116" spans="1:13" ht="40.5" customHeight="1" x14ac:dyDescent="0.25">
      <c r="A116" s="197" t="s">
        <v>431</v>
      </c>
      <c r="B116" s="202"/>
      <c r="C116" s="202"/>
      <c r="D116" s="203"/>
      <c r="E116" s="38" t="s">
        <v>6</v>
      </c>
      <c r="F116" s="38" t="s">
        <v>49</v>
      </c>
      <c r="G116" s="165">
        <v>2140100080</v>
      </c>
      <c r="H116" s="200"/>
      <c r="I116" s="166"/>
      <c r="J116" s="41">
        <v>800</v>
      </c>
      <c r="K116" s="86">
        <v>182300</v>
      </c>
      <c r="L116" s="86"/>
      <c r="M116" s="5">
        <f t="shared" si="5"/>
        <v>182300</v>
      </c>
    </row>
    <row r="117" spans="1:13" ht="41.25" customHeight="1" x14ac:dyDescent="0.25">
      <c r="A117" s="197" t="s">
        <v>432</v>
      </c>
      <c r="B117" s="202"/>
      <c r="C117" s="202"/>
      <c r="D117" s="203"/>
      <c r="E117" s="38" t="s">
        <v>6</v>
      </c>
      <c r="F117" s="38" t="s">
        <v>49</v>
      </c>
      <c r="G117" s="165">
        <v>2140100110</v>
      </c>
      <c r="H117" s="200"/>
      <c r="I117" s="166"/>
      <c r="J117" s="41">
        <v>200</v>
      </c>
      <c r="K117" s="5">
        <v>1653657</v>
      </c>
      <c r="L117" s="5"/>
      <c r="M117" s="5">
        <f t="shared" si="5"/>
        <v>1653657</v>
      </c>
    </row>
    <row r="118" spans="1:13" ht="66.75" customHeight="1" x14ac:dyDescent="0.25">
      <c r="A118" s="162" t="s">
        <v>290</v>
      </c>
      <c r="B118" s="162"/>
      <c r="C118" s="162"/>
      <c r="D118" s="162"/>
      <c r="E118" s="38" t="s">
        <v>6</v>
      </c>
      <c r="F118" s="38" t="s">
        <v>49</v>
      </c>
      <c r="G118" s="163">
        <v>2140102181</v>
      </c>
      <c r="H118" s="163"/>
      <c r="I118" s="163"/>
      <c r="J118" s="41">
        <v>100</v>
      </c>
      <c r="K118" s="5">
        <v>1462673.31</v>
      </c>
      <c r="L118" s="5"/>
      <c r="M118" s="5">
        <f t="shared" si="5"/>
        <v>1462673.31</v>
      </c>
    </row>
    <row r="119" spans="1:13" ht="64.5" customHeight="1" x14ac:dyDescent="0.25">
      <c r="A119" s="162" t="s">
        <v>291</v>
      </c>
      <c r="B119" s="162"/>
      <c r="C119" s="162"/>
      <c r="D119" s="162"/>
      <c r="E119" s="38" t="s">
        <v>6</v>
      </c>
      <c r="F119" s="38" t="s">
        <v>49</v>
      </c>
      <c r="G119" s="163">
        <v>2140102182</v>
      </c>
      <c r="H119" s="163"/>
      <c r="I119" s="163"/>
      <c r="J119" s="41">
        <v>100</v>
      </c>
      <c r="K119" s="5">
        <v>264135.71000000002</v>
      </c>
      <c r="L119" s="5"/>
      <c r="M119" s="5">
        <f t="shared" si="5"/>
        <v>264135.71000000002</v>
      </c>
    </row>
    <row r="120" spans="1:13" ht="129.75" customHeight="1" x14ac:dyDescent="0.25">
      <c r="A120" s="197" t="s">
        <v>394</v>
      </c>
      <c r="B120" s="202"/>
      <c r="C120" s="202"/>
      <c r="D120" s="203"/>
      <c r="E120" s="38" t="s">
        <v>6</v>
      </c>
      <c r="F120" s="38" t="s">
        <v>49</v>
      </c>
      <c r="G120" s="165">
        <v>2150180170</v>
      </c>
      <c r="H120" s="200"/>
      <c r="I120" s="166"/>
      <c r="J120" s="41">
        <v>100</v>
      </c>
      <c r="K120" s="5">
        <v>12633255</v>
      </c>
      <c r="L120" s="5"/>
      <c r="M120" s="5">
        <f t="shared" si="5"/>
        <v>12633255</v>
      </c>
    </row>
    <row r="121" spans="1:13" ht="104.25" customHeight="1" x14ac:dyDescent="0.25">
      <c r="A121" s="197" t="s">
        <v>395</v>
      </c>
      <c r="B121" s="202"/>
      <c r="C121" s="202"/>
      <c r="D121" s="203"/>
      <c r="E121" s="38" t="s">
        <v>6</v>
      </c>
      <c r="F121" s="38" t="s">
        <v>49</v>
      </c>
      <c r="G121" s="165">
        <v>2150180170</v>
      </c>
      <c r="H121" s="200"/>
      <c r="I121" s="166"/>
      <c r="J121" s="41">
        <v>200</v>
      </c>
      <c r="K121" s="5">
        <v>51205</v>
      </c>
      <c r="L121" s="5"/>
      <c r="M121" s="5">
        <f t="shared" si="5"/>
        <v>51205</v>
      </c>
    </row>
    <row r="122" spans="1:13" ht="45.75" customHeight="1" x14ac:dyDescent="0.25">
      <c r="A122" s="197" t="s">
        <v>727</v>
      </c>
      <c r="B122" s="202"/>
      <c r="C122" s="202"/>
      <c r="D122" s="203"/>
      <c r="E122" s="38" t="s">
        <v>6</v>
      </c>
      <c r="F122" s="38" t="s">
        <v>49</v>
      </c>
      <c r="G122" s="171" t="s">
        <v>728</v>
      </c>
      <c r="H122" s="201"/>
      <c r="I122" s="172"/>
      <c r="J122" s="41">
        <v>200</v>
      </c>
      <c r="K122" s="5">
        <v>34000</v>
      </c>
      <c r="L122" s="5"/>
      <c r="M122" s="5">
        <f t="shared" si="5"/>
        <v>34000</v>
      </c>
    </row>
    <row r="123" spans="1:13" ht="45.75" customHeight="1" x14ac:dyDescent="0.25">
      <c r="A123" s="197" t="s">
        <v>729</v>
      </c>
      <c r="B123" s="202"/>
      <c r="C123" s="202"/>
      <c r="D123" s="203"/>
      <c r="E123" s="38" t="s">
        <v>6</v>
      </c>
      <c r="F123" s="38" t="s">
        <v>49</v>
      </c>
      <c r="G123" s="171" t="s">
        <v>730</v>
      </c>
      <c r="H123" s="201"/>
      <c r="I123" s="172"/>
      <c r="J123" s="41">
        <v>200</v>
      </c>
      <c r="K123" s="5">
        <v>7500</v>
      </c>
      <c r="L123" s="5"/>
      <c r="M123" s="5">
        <f t="shared" si="5"/>
        <v>7500</v>
      </c>
    </row>
    <row r="124" spans="1:13" ht="42" customHeight="1" x14ac:dyDescent="0.25">
      <c r="A124" s="197" t="s">
        <v>427</v>
      </c>
      <c r="B124" s="202"/>
      <c r="C124" s="202"/>
      <c r="D124" s="203"/>
      <c r="E124" s="38" t="s">
        <v>6</v>
      </c>
      <c r="F124" s="38" t="s">
        <v>50</v>
      </c>
      <c r="G124" s="165">
        <v>2110100020</v>
      </c>
      <c r="H124" s="200"/>
      <c r="I124" s="166"/>
      <c r="J124" s="41">
        <v>200</v>
      </c>
      <c r="K124" s="5">
        <v>947979.8</v>
      </c>
      <c r="L124" s="5">
        <v>250000</v>
      </c>
      <c r="M124" s="5">
        <f t="shared" si="5"/>
        <v>1197979.8</v>
      </c>
    </row>
    <row r="125" spans="1:13" ht="42" customHeight="1" x14ac:dyDescent="0.25">
      <c r="A125" s="197" t="s">
        <v>428</v>
      </c>
      <c r="B125" s="202"/>
      <c r="C125" s="202"/>
      <c r="D125" s="203"/>
      <c r="E125" s="38" t="s">
        <v>6</v>
      </c>
      <c r="F125" s="38" t="s">
        <v>50</v>
      </c>
      <c r="G125" s="165">
        <v>2110100020</v>
      </c>
      <c r="H125" s="200"/>
      <c r="I125" s="166"/>
      <c r="J125" s="41">
        <v>600</v>
      </c>
      <c r="K125" s="86">
        <v>1484848.48</v>
      </c>
      <c r="L125" s="86">
        <v>799999.99</v>
      </c>
      <c r="M125" s="5">
        <f t="shared" si="5"/>
        <v>2284848.4699999997</v>
      </c>
    </row>
    <row r="126" spans="1:13" ht="55.5" customHeight="1" x14ac:dyDescent="0.25">
      <c r="A126" s="162" t="s">
        <v>693</v>
      </c>
      <c r="B126" s="162"/>
      <c r="C126" s="162"/>
      <c r="D126" s="162"/>
      <c r="E126" s="38" t="s">
        <v>6</v>
      </c>
      <c r="F126" s="38" t="s">
        <v>50</v>
      </c>
      <c r="G126" s="163" t="s">
        <v>694</v>
      </c>
      <c r="H126" s="163"/>
      <c r="I126" s="163"/>
      <c r="J126" s="41">
        <v>200</v>
      </c>
      <c r="K126" s="86">
        <v>202020.2</v>
      </c>
      <c r="L126" s="86"/>
      <c r="M126" s="5">
        <f t="shared" si="5"/>
        <v>202020.2</v>
      </c>
    </row>
    <row r="127" spans="1:13" ht="55.5" customHeight="1" x14ac:dyDescent="0.25">
      <c r="A127" s="162" t="s">
        <v>722</v>
      </c>
      <c r="B127" s="162"/>
      <c r="C127" s="162"/>
      <c r="D127" s="162"/>
      <c r="E127" s="38" t="s">
        <v>6</v>
      </c>
      <c r="F127" s="38" t="s">
        <v>50</v>
      </c>
      <c r="G127" s="163" t="s">
        <v>694</v>
      </c>
      <c r="H127" s="163"/>
      <c r="I127" s="163"/>
      <c r="J127" s="41">
        <v>600</v>
      </c>
      <c r="K127" s="86">
        <v>1515151.52</v>
      </c>
      <c r="L127" s="86">
        <v>0.01</v>
      </c>
      <c r="M127" s="5">
        <f t="shared" si="5"/>
        <v>1515151.53</v>
      </c>
    </row>
    <row r="128" spans="1:13" ht="55.5" customHeight="1" x14ac:dyDescent="0.25">
      <c r="A128" s="162" t="s">
        <v>733</v>
      </c>
      <c r="B128" s="162"/>
      <c r="C128" s="162"/>
      <c r="D128" s="162"/>
      <c r="E128" s="38" t="s">
        <v>6</v>
      </c>
      <c r="F128" s="38" t="s">
        <v>50</v>
      </c>
      <c r="G128" s="171" t="s">
        <v>734</v>
      </c>
      <c r="H128" s="201"/>
      <c r="I128" s="172"/>
      <c r="J128" s="41">
        <v>200</v>
      </c>
      <c r="K128" s="86">
        <v>452574.01</v>
      </c>
      <c r="L128" s="86"/>
      <c r="M128" s="5">
        <f t="shared" si="5"/>
        <v>452574.01</v>
      </c>
    </row>
    <row r="129" spans="1:13" ht="55.5" customHeight="1" x14ac:dyDescent="0.25">
      <c r="A129" s="162" t="s">
        <v>735</v>
      </c>
      <c r="B129" s="162"/>
      <c r="C129" s="162"/>
      <c r="D129" s="162"/>
      <c r="E129" s="38" t="s">
        <v>6</v>
      </c>
      <c r="F129" s="38" t="s">
        <v>50</v>
      </c>
      <c r="G129" s="171" t="s">
        <v>734</v>
      </c>
      <c r="H129" s="201"/>
      <c r="I129" s="172"/>
      <c r="J129" s="41">
        <v>600</v>
      </c>
      <c r="K129" s="86">
        <v>1461841.53</v>
      </c>
      <c r="L129" s="86"/>
      <c r="M129" s="5">
        <f t="shared" si="5"/>
        <v>1461841.53</v>
      </c>
    </row>
    <row r="130" spans="1:13" ht="65.25" customHeight="1" x14ac:dyDescent="0.25">
      <c r="A130" s="162" t="s">
        <v>291</v>
      </c>
      <c r="B130" s="162"/>
      <c r="C130" s="162"/>
      <c r="D130" s="162"/>
      <c r="E130" s="38" t="s">
        <v>6</v>
      </c>
      <c r="F130" s="38" t="s">
        <v>50</v>
      </c>
      <c r="G130" s="163">
        <v>2140202182</v>
      </c>
      <c r="H130" s="163"/>
      <c r="I130" s="163"/>
      <c r="J130" s="41">
        <v>100</v>
      </c>
      <c r="K130" s="86">
        <v>407954.25</v>
      </c>
      <c r="L130" s="86"/>
      <c r="M130" s="5">
        <f t="shared" si="5"/>
        <v>407954.25</v>
      </c>
    </row>
    <row r="131" spans="1:13" ht="89.25" customHeight="1" x14ac:dyDescent="0.25">
      <c r="A131" s="197" t="s">
        <v>796</v>
      </c>
      <c r="B131" s="198"/>
      <c r="C131" s="198"/>
      <c r="D131" s="199"/>
      <c r="E131" s="38" t="s">
        <v>6</v>
      </c>
      <c r="F131" s="38" t="s">
        <v>50</v>
      </c>
      <c r="G131" s="165" t="s">
        <v>406</v>
      </c>
      <c r="H131" s="200"/>
      <c r="I131" s="166"/>
      <c r="J131" s="41">
        <v>200</v>
      </c>
      <c r="K131" s="86">
        <v>864837.65</v>
      </c>
      <c r="L131" s="86"/>
      <c r="M131" s="5">
        <f t="shared" si="5"/>
        <v>864837.65</v>
      </c>
    </row>
    <row r="132" spans="1:13" ht="91.5" customHeight="1" x14ac:dyDescent="0.25">
      <c r="A132" s="197" t="s">
        <v>797</v>
      </c>
      <c r="B132" s="198"/>
      <c r="C132" s="198"/>
      <c r="D132" s="199"/>
      <c r="E132" s="38" t="s">
        <v>6</v>
      </c>
      <c r="F132" s="38" t="s">
        <v>50</v>
      </c>
      <c r="G132" s="165" t="s">
        <v>406</v>
      </c>
      <c r="H132" s="200"/>
      <c r="I132" s="166"/>
      <c r="J132" s="41">
        <v>600</v>
      </c>
      <c r="K132" s="86">
        <v>3442530.41</v>
      </c>
      <c r="L132" s="86">
        <v>63579.83</v>
      </c>
      <c r="M132" s="5">
        <f t="shared" si="5"/>
        <v>3506110.24</v>
      </c>
    </row>
    <row r="133" spans="1:13" ht="78" customHeight="1" x14ac:dyDescent="0.25">
      <c r="A133" s="197" t="s">
        <v>100</v>
      </c>
      <c r="B133" s="198"/>
      <c r="C133" s="198"/>
      <c r="D133" s="199"/>
      <c r="E133" s="38" t="s">
        <v>6</v>
      </c>
      <c r="F133" s="38" t="s">
        <v>50</v>
      </c>
      <c r="G133" s="165">
        <v>2120180090</v>
      </c>
      <c r="H133" s="200"/>
      <c r="I133" s="166"/>
      <c r="J133" s="41">
        <v>200</v>
      </c>
      <c r="K133" s="86">
        <v>50697</v>
      </c>
      <c r="L133" s="86"/>
      <c r="M133" s="5">
        <f t="shared" si="5"/>
        <v>50697</v>
      </c>
    </row>
    <row r="134" spans="1:13" ht="91.5" customHeight="1" x14ac:dyDescent="0.25">
      <c r="A134" s="197" t="s">
        <v>294</v>
      </c>
      <c r="B134" s="202"/>
      <c r="C134" s="202"/>
      <c r="D134" s="203"/>
      <c r="E134" s="38" t="s">
        <v>6</v>
      </c>
      <c r="F134" s="38" t="s">
        <v>50</v>
      </c>
      <c r="G134" s="165">
        <v>2120180090</v>
      </c>
      <c r="H134" s="200"/>
      <c r="I134" s="166"/>
      <c r="J134" s="41">
        <v>600</v>
      </c>
      <c r="K134" s="86">
        <v>202788</v>
      </c>
      <c r="L134" s="86"/>
      <c r="M134" s="5">
        <f t="shared" si="5"/>
        <v>202788</v>
      </c>
    </row>
    <row r="135" spans="1:13" ht="282.75" customHeight="1" x14ac:dyDescent="0.25">
      <c r="A135" s="197" t="s">
        <v>565</v>
      </c>
      <c r="B135" s="198"/>
      <c r="C135" s="198"/>
      <c r="D135" s="199"/>
      <c r="E135" s="38" t="s">
        <v>6</v>
      </c>
      <c r="F135" s="38" t="s">
        <v>50</v>
      </c>
      <c r="G135" s="165">
        <v>2120189700</v>
      </c>
      <c r="H135" s="200"/>
      <c r="I135" s="166"/>
      <c r="J135" s="41">
        <v>200</v>
      </c>
      <c r="K135" s="5">
        <v>201660.79999999999</v>
      </c>
      <c r="L135" s="5"/>
      <c r="M135" s="5">
        <f t="shared" si="5"/>
        <v>201660.79999999999</v>
      </c>
    </row>
    <row r="136" spans="1:13" ht="297" customHeight="1" x14ac:dyDescent="0.25">
      <c r="A136" s="197" t="s">
        <v>567</v>
      </c>
      <c r="B136" s="198"/>
      <c r="C136" s="198"/>
      <c r="D136" s="199"/>
      <c r="E136" s="38" t="s">
        <v>6</v>
      </c>
      <c r="F136" s="38" t="s">
        <v>50</v>
      </c>
      <c r="G136" s="165">
        <v>2120189700</v>
      </c>
      <c r="H136" s="200"/>
      <c r="I136" s="166"/>
      <c r="J136" s="41">
        <v>600</v>
      </c>
      <c r="K136" s="5">
        <v>415925.4</v>
      </c>
      <c r="L136" s="5">
        <v>-1999.2</v>
      </c>
      <c r="M136" s="5">
        <f t="shared" si="5"/>
        <v>413926.2</v>
      </c>
    </row>
    <row r="137" spans="1:13" ht="273" customHeight="1" x14ac:dyDescent="0.25">
      <c r="A137" s="197" t="s">
        <v>568</v>
      </c>
      <c r="B137" s="198"/>
      <c r="C137" s="198"/>
      <c r="D137" s="199"/>
      <c r="E137" s="38" t="s">
        <v>6</v>
      </c>
      <c r="F137" s="38" t="s">
        <v>50</v>
      </c>
      <c r="G137" s="219" t="s">
        <v>569</v>
      </c>
      <c r="H137" s="220"/>
      <c r="I137" s="221"/>
      <c r="J137" s="41">
        <v>200</v>
      </c>
      <c r="K137" s="5">
        <v>68</v>
      </c>
      <c r="L137" s="5"/>
      <c r="M137" s="5">
        <f t="shared" si="5"/>
        <v>68</v>
      </c>
    </row>
    <row r="138" spans="1:13" ht="270.75" customHeight="1" x14ac:dyDescent="0.25">
      <c r="A138" s="197" t="s">
        <v>570</v>
      </c>
      <c r="B138" s="198"/>
      <c r="C138" s="198"/>
      <c r="D138" s="199"/>
      <c r="E138" s="38" t="s">
        <v>6</v>
      </c>
      <c r="F138" s="38" t="s">
        <v>50</v>
      </c>
      <c r="G138" s="219" t="s">
        <v>569</v>
      </c>
      <c r="H138" s="220"/>
      <c r="I138" s="221"/>
      <c r="J138" s="41">
        <v>600</v>
      </c>
      <c r="K138" s="5">
        <v>119</v>
      </c>
      <c r="L138" s="5"/>
      <c r="M138" s="5">
        <f t="shared" si="5"/>
        <v>119</v>
      </c>
    </row>
    <row r="139" spans="1:13" ht="83.25" customHeight="1" x14ac:dyDescent="0.25">
      <c r="A139" s="197" t="s">
        <v>433</v>
      </c>
      <c r="B139" s="202"/>
      <c r="C139" s="202"/>
      <c r="D139" s="203"/>
      <c r="E139" s="38" t="s">
        <v>6</v>
      </c>
      <c r="F139" s="38" t="s">
        <v>50</v>
      </c>
      <c r="G139" s="165">
        <v>2140200090</v>
      </c>
      <c r="H139" s="200"/>
      <c r="I139" s="166"/>
      <c r="J139" s="41">
        <v>100</v>
      </c>
      <c r="K139" s="5">
        <v>898000</v>
      </c>
      <c r="L139" s="5"/>
      <c r="M139" s="5">
        <f t="shared" si="5"/>
        <v>898000</v>
      </c>
    </row>
    <row r="140" spans="1:13" ht="57.75" customHeight="1" x14ac:dyDescent="0.25">
      <c r="A140" s="197" t="s">
        <v>434</v>
      </c>
      <c r="B140" s="202"/>
      <c r="C140" s="202"/>
      <c r="D140" s="203"/>
      <c r="E140" s="38" t="s">
        <v>6</v>
      </c>
      <c r="F140" s="38" t="s">
        <v>50</v>
      </c>
      <c r="G140" s="165">
        <v>2140200090</v>
      </c>
      <c r="H140" s="200"/>
      <c r="I140" s="166"/>
      <c r="J140" s="41">
        <v>200</v>
      </c>
      <c r="K140" s="5">
        <v>11213107.51</v>
      </c>
      <c r="L140" s="5">
        <v>-87700.13</v>
      </c>
      <c r="M140" s="5">
        <f t="shared" si="5"/>
        <v>11125407.379999999</v>
      </c>
    </row>
    <row r="141" spans="1:13" ht="56.25" customHeight="1" x14ac:dyDescent="0.25">
      <c r="A141" s="197" t="s">
        <v>435</v>
      </c>
      <c r="B141" s="202"/>
      <c r="C141" s="202"/>
      <c r="D141" s="203"/>
      <c r="E141" s="38" t="s">
        <v>6</v>
      </c>
      <c r="F141" s="38" t="s">
        <v>50</v>
      </c>
      <c r="G141" s="165">
        <v>2140200090</v>
      </c>
      <c r="H141" s="200"/>
      <c r="I141" s="166"/>
      <c r="J141" s="41">
        <v>600</v>
      </c>
      <c r="K141" s="86">
        <v>18657800</v>
      </c>
      <c r="L141" s="86"/>
      <c r="M141" s="5">
        <f t="shared" si="5"/>
        <v>18657800</v>
      </c>
    </row>
    <row r="142" spans="1:13" ht="40.5" customHeight="1" x14ac:dyDescent="0.25">
      <c r="A142" s="197" t="s">
        <v>436</v>
      </c>
      <c r="B142" s="202"/>
      <c r="C142" s="202"/>
      <c r="D142" s="203"/>
      <c r="E142" s="38" t="s">
        <v>6</v>
      </c>
      <c r="F142" s="38" t="s">
        <v>50</v>
      </c>
      <c r="G142" s="165">
        <v>2140200090</v>
      </c>
      <c r="H142" s="200"/>
      <c r="I142" s="166"/>
      <c r="J142" s="41">
        <v>800</v>
      </c>
      <c r="K142" s="86">
        <v>336800</v>
      </c>
      <c r="L142" s="86"/>
      <c r="M142" s="5">
        <f t="shared" si="5"/>
        <v>336800</v>
      </c>
    </row>
    <row r="143" spans="1:13" ht="40.5" customHeight="1" x14ac:dyDescent="0.25">
      <c r="A143" s="197" t="s">
        <v>432</v>
      </c>
      <c r="B143" s="202"/>
      <c r="C143" s="202"/>
      <c r="D143" s="203"/>
      <c r="E143" s="38" t="s">
        <v>6</v>
      </c>
      <c r="F143" s="38" t="s">
        <v>50</v>
      </c>
      <c r="G143" s="165">
        <v>2140200110</v>
      </c>
      <c r="H143" s="200"/>
      <c r="I143" s="166"/>
      <c r="J143" s="41">
        <v>200</v>
      </c>
      <c r="K143" s="5">
        <v>713744</v>
      </c>
      <c r="L143" s="5"/>
      <c r="M143" s="5">
        <f t="shared" si="5"/>
        <v>713744</v>
      </c>
    </row>
    <row r="144" spans="1:13" ht="30" customHeight="1" x14ac:dyDescent="0.25">
      <c r="A144" s="197" t="s">
        <v>102</v>
      </c>
      <c r="B144" s="202"/>
      <c r="C144" s="202"/>
      <c r="D144" s="203"/>
      <c r="E144" s="38" t="s">
        <v>6</v>
      </c>
      <c r="F144" s="38" t="s">
        <v>50</v>
      </c>
      <c r="G144" s="165">
        <v>2140200060</v>
      </c>
      <c r="H144" s="200"/>
      <c r="I144" s="166"/>
      <c r="J144" s="41">
        <v>200</v>
      </c>
      <c r="K144" s="5">
        <v>768026</v>
      </c>
      <c r="L144" s="5"/>
      <c r="M144" s="5">
        <f t="shared" si="5"/>
        <v>768026</v>
      </c>
    </row>
    <row r="145" spans="1:13" ht="192" customHeight="1" x14ac:dyDescent="0.25">
      <c r="A145" s="197" t="s">
        <v>571</v>
      </c>
      <c r="B145" s="202"/>
      <c r="C145" s="202"/>
      <c r="D145" s="203"/>
      <c r="E145" s="38" t="s">
        <v>6</v>
      </c>
      <c r="F145" s="38" t="s">
        <v>50</v>
      </c>
      <c r="G145" s="165" t="s">
        <v>572</v>
      </c>
      <c r="H145" s="200"/>
      <c r="I145" s="166"/>
      <c r="J145" s="41">
        <v>100</v>
      </c>
      <c r="K145" s="5">
        <v>1328040</v>
      </c>
      <c r="L145" s="5"/>
      <c r="M145" s="5">
        <f t="shared" si="5"/>
        <v>1328040</v>
      </c>
    </row>
    <row r="146" spans="1:13" ht="166.5" customHeight="1" x14ac:dyDescent="0.25">
      <c r="A146" s="197" t="s">
        <v>596</v>
      </c>
      <c r="B146" s="202"/>
      <c r="C146" s="202"/>
      <c r="D146" s="203"/>
      <c r="E146" s="38" t="s">
        <v>6</v>
      </c>
      <c r="F146" s="38" t="s">
        <v>50</v>
      </c>
      <c r="G146" s="165" t="s">
        <v>572</v>
      </c>
      <c r="H146" s="200"/>
      <c r="I146" s="166"/>
      <c r="J146" s="41">
        <v>600</v>
      </c>
      <c r="K146" s="5">
        <v>2890440</v>
      </c>
      <c r="L146" s="5"/>
      <c r="M146" s="5">
        <f t="shared" si="5"/>
        <v>2890440</v>
      </c>
    </row>
    <row r="147" spans="1:13" ht="132.75" customHeight="1" x14ac:dyDescent="0.25">
      <c r="A147" s="197" t="s">
        <v>800</v>
      </c>
      <c r="B147" s="202"/>
      <c r="C147" s="202"/>
      <c r="D147" s="203"/>
      <c r="E147" s="38" t="s">
        <v>6</v>
      </c>
      <c r="F147" s="38" t="s">
        <v>50</v>
      </c>
      <c r="G147" s="165" t="s">
        <v>798</v>
      </c>
      <c r="H147" s="200"/>
      <c r="I147" s="166"/>
      <c r="J147" s="41">
        <v>100</v>
      </c>
      <c r="K147" s="5"/>
      <c r="L147" s="5">
        <v>685137.42</v>
      </c>
      <c r="M147" s="5">
        <f>K147+L147</f>
        <v>685137.42</v>
      </c>
    </row>
    <row r="148" spans="1:13" ht="117.75" customHeight="1" x14ac:dyDescent="0.25">
      <c r="A148" s="197" t="s">
        <v>801</v>
      </c>
      <c r="B148" s="202"/>
      <c r="C148" s="202"/>
      <c r="D148" s="203"/>
      <c r="E148" s="38" t="s">
        <v>6</v>
      </c>
      <c r="F148" s="38" t="s">
        <v>50</v>
      </c>
      <c r="G148" s="165" t="s">
        <v>798</v>
      </c>
      <c r="H148" s="200"/>
      <c r="I148" s="166"/>
      <c r="J148" s="41">
        <v>600</v>
      </c>
      <c r="K148" s="5"/>
      <c r="L148" s="5">
        <v>685137.42</v>
      </c>
      <c r="M148" s="5">
        <f>K148+L148</f>
        <v>685137.42</v>
      </c>
    </row>
    <row r="149" spans="1:13" ht="154.5" customHeight="1" x14ac:dyDescent="0.25">
      <c r="A149" s="197" t="s">
        <v>667</v>
      </c>
      <c r="B149" s="202"/>
      <c r="C149" s="202"/>
      <c r="D149" s="203"/>
      <c r="E149" s="38" t="s">
        <v>6</v>
      </c>
      <c r="F149" s="38" t="s">
        <v>50</v>
      </c>
      <c r="G149" s="165">
        <v>2140281090</v>
      </c>
      <c r="H149" s="200"/>
      <c r="I149" s="166"/>
      <c r="J149" s="41">
        <v>100</v>
      </c>
      <c r="K149" s="5">
        <v>796824</v>
      </c>
      <c r="L149" s="5"/>
      <c r="M149" s="5">
        <f t="shared" si="5"/>
        <v>796824</v>
      </c>
    </row>
    <row r="150" spans="1:13" ht="129" customHeight="1" x14ac:dyDescent="0.25">
      <c r="A150" s="197" t="s">
        <v>668</v>
      </c>
      <c r="B150" s="202"/>
      <c r="C150" s="202"/>
      <c r="D150" s="203"/>
      <c r="E150" s="38" t="s">
        <v>6</v>
      </c>
      <c r="F150" s="38" t="s">
        <v>50</v>
      </c>
      <c r="G150" s="165">
        <v>2140281090</v>
      </c>
      <c r="H150" s="200"/>
      <c r="I150" s="166"/>
      <c r="J150" s="41">
        <v>600</v>
      </c>
      <c r="K150" s="5">
        <v>1734264</v>
      </c>
      <c r="L150" s="5"/>
      <c r="M150" s="5">
        <f t="shared" si="5"/>
        <v>1734264</v>
      </c>
    </row>
    <row r="151" spans="1:13" ht="155.25" customHeight="1" x14ac:dyDescent="0.25">
      <c r="A151" s="197" t="s">
        <v>411</v>
      </c>
      <c r="B151" s="198"/>
      <c r="C151" s="198"/>
      <c r="D151" s="199"/>
      <c r="E151" s="38" t="s">
        <v>6</v>
      </c>
      <c r="F151" s="38" t="s">
        <v>50</v>
      </c>
      <c r="G151" s="165">
        <v>2150280150</v>
      </c>
      <c r="H151" s="200"/>
      <c r="I151" s="166"/>
      <c r="J151" s="41">
        <v>100</v>
      </c>
      <c r="K151" s="5">
        <v>23201405.5</v>
      </c>
      <c r="L151" s="5"/>
      <c r="M151" s="5">
        <f t="shared" si="5"/>
        <v>23201405.5</v>
      </c>
    </row>
    <row r="152" spans="1:13" ht="131.25" customHeight="1" x14ac:dyDescent="0.25">
      <c r="A152" s="197" t="s">
        <v>412</v>
      </c>
      <c r="B152" s="202"/>
      <c r="C152" s="202"/>
      <c r="D152" s="203"/>
      <c r="E152" s="38" t="s">
        <v>6</v>
      </c>
      <c r="F152" s="38" t="s">
        <v>50</v>
      </c>
      <c r="G152" s="165">
        <v>2150280150</v>
      </c>
      <c r="H152" s="200"/>
      <c r="I152" s="166"/>
      <c r="J152" s="41">
        <v>200</v>
      </c>
      <c r="K152" s="5">
        <v>225344</v>
      </c>
      <c r="L152" s="5"/>
      <c r="M152" s="5">
        <f t="shared" si="5"/>
        <v>225344</v>
      </c>
    </row>
    <row r="153" spans="1:13" ht="133.5" customHeight="1" x14ac:dyDescent="0.25">
      <c r="A153" s="197" t="s">
        <v>413</v>
      </c>
      <c r="B153" s="198"/>
      <c r="C153" s="198"/>
      <c r="D153" s="199"/>
      <c r="E153" s="38" t="s">
        <v>6</v>
      </c>
      <c r="F153" s="38" t="s">
        <v>50</v>
      </c>
      <c r="G153" s="165">
        <v>2150280150</v>
      </c>
      <c r="H153" s="200"/>
      <c r="I153" s="166"/>
      <c r="J153" s="41">
        <v>600</v>
      </c>
      <c r="K153" s="5">
        <v>59853631.5</v>
      </c>
      <c r="L153" s="5"/>
      <c r="M153" s="5">
        <f t="shared" si="5"/>
        <v>59853631.5</v>
      </c>
    </row>
    <row r="154" spans="1:13" ht="43.5" customHeight="1" x14ac:dyDescent="0.25">
      <c r="A154" s="197" t="s">
        <v>727</v>
      </c>
      <c r="B154" s="198"/>
      <c r="C154" s="198"/>
      <c r="D154" s="199"/>
      <c r="E154" s="38" t="s">
        <v>6</v>
      </c>
      <c r="F154" s="38" t="s">
        <v>50</v>
      </c>
      <c r="G154" s="171" t="s">
        <v>728</v>
      </c>
      <c r="H154" s="201"/>
      <c r="I154" s="172"/>
      <c r="J154" s="41">
        <v>200</v>
      </c>
      <c r="K154" s="5">
        <v>135000</v>
      </c>
      <c r="L154" s="5"/>
      <c r="M154" s="5">
        <f t="shared" si="5"/>
        <v>135000</v>
      </c>
    </row>
    <row r="155" spans="1:13" ht="44.25" customHeight="1" x14ac:dyDescent="0.25">
      <c r="A155" s="197" t="s">
        <v>731</v>
      </c>
      <c r="B155" s="198"/>
      <c r="C155" s="198"/>
      <c r="D155" s="199"/>
      <c r="E155" s="38" t="s">
        <v>6</v>
      </c>
      <c r="F155" s="38" t="s">
        <v>50</v>
      </c>
      <c r="G155" s="171" t="s">
        <v>728</v>
      </c>
      <c r="H155" s="201"/>
      <c r="I155" s="172"/>
      <c r="J155" s="41">
        <v>600</v>
      </c>
      <c r="K155" s="5">
        <v>38500</v>
      </c>
      <c r="L155" s="5"/>
      <c r="M155" s="5">
        <f t="shared" si="5"/>
        <v>38500</v>
      </c>
    </row>
    <row r="156" spans="1:13" ht="42.75" customHeight="1" x14ac:dyDescent="0.25">
      <c r="A156" s="197" t="s">
        <v>729</v>
      </c>
      <c r="B156" s="198"/>
      <c r="C156" s="198"/>
      <c r="D156" s="199"/>
      <c r="E156" s="38" t="s">
        <v>6</v>
      </c>
      <c r="F156" s="38" t="s">
        <v>50</v>
      </c>
      <c r="G156" s="171" t="s">
        <v>730</v>
      </c>
      <c r="H156" s="201"/>
      <c r="I156" s="172"/>
      <c r="J156" s="41">
        <v>200</v>
      </c>
      <c r="K156" s="5">
        <v>35000</v>
      </c>
      <c r="L156" s="5"/>
      <c r="M156" s="5">
        <f t="shared" si="5"/>
        <v>35000</v>
      </c>
    </row>
    <row r="157" spans="1:13" ht="54" customHeight="1" x14ac:dyDescent="0.25">
      <c r="A157" s="197" t="s">
        <v>732</v>
      </c>
      <c r="B157" s="198"/>
      <c r="C157" s="198"/>
      <c r="D157" s="199"/>
      <c r="E157" s="38" t="s">
        <v>6</v>
      </c>
      <c r="F157" s="38" t="s">
        <v>50</v>
      </c>
      <c r="G157" s="171" t="s">
        <v>730</v>
      </c>
      <c r="H157" s="201"/>
      <c r="I157" s="172"/>
      <c r="J157" s="41">
        <v>600</v>
      </c>
      <c r="K157" s="5">
        <v>26500</v>
      </c>
      <c r="L157" s="5"/>
      <c r="M157" s="5">
        <f t="shared" si="5"/>
        <v>26500</v>
      </c>
    </row>
    <row r="158" spans="1:13" ht="42" customHeight="1" x14ac:dyDescent="0.25">
      <c r="A158" s="197" t="s">
        <v>511</v>
      </c>
      <c r="B158" s="198"/>
      <c r="C158" s="198"/>
      <c r="D158" s="199"/>
      <c r="E158" s="38" t="s">
        <v>6</v>
      </c>
      <c r="F158" s="38" t="s">
        <v>133</v>
      </c>
      <c r="G158" s="165">
        <v>2160100120</v>
      </c>
      <c r="H158" s="200"/>
      <c r="I158" s="166"/>
      <c r="J158" s="41">
        <v>600</v>
      </c>
      <c r="K158" s="5">
        <v>2484252.0499999998</v>
      </c>
      <c r="L158" s="5">
        <v>141655.20000000001</v>
      </c>
      <c r="M158" s="5">
        <f t="shared" si="5"/>
        <v>2625907.25</v>
      </c>
    </row>
    <row r="159" spans="1:13" ht="40.5" customHeight="1" x14ac:dyDescent="0.25">
      <c r="A159" s="162" t="s">
        <v>708</v>
      </c>
      <c r="B159" s="162"/>
      <c r="C159" s="162"/>
      <c r="D159" s="162"/>
      <c r="E159" s="38" t="s">
        <v>6</v>
      </c>
      <c r="F159" s="38" t="s">
        <v>133</v>
      </c>
      <c r="G159" s="163">
        <v>2160102181</v>
      </c>
      <c r="H159" s="163"/>
      <c r="I159" s="163"/>
      <c r="J159" s="41">
        <v>600</v>
      </c>
      <c r="K159" s="5">
        <v>1074895.27</v>
      </c>
      <c r="L159" s="5"/>
      <c r="M159" s="5">
        <f t="shared" si="5"/>
        <v>1074895.27</v>
      </c>
    </row>
    <row r="160" spans="1:13" ht="43.5" customHeight="1" x14ac:dyDescent="0.25">
      <c r="A160" s="162" t="s">
        <v>709</v>
      </c>
      <c r="B160" s="162"/>
      <c r="C160" s="162"/>
      <c r="D160" s="162"/>
      <c r="E160" s="38" t="s">
        <v>6</v>
      </c>
      <c r="F160" s="38" t="s">
        <v>133</v>
      </c>
      <c r="G160" s="163">
        <v>2160102182</v>
      </c>
      <c r="H160" s="163"/>
      <c r="I160" s="163"/>
      <c r="J160" s="41">
        <v>600</v>
      </c>
      <c r="K160" s="5">
        <v>1070581.32</v>
      </c>
      <c r="L160" s="5"/>
      <c r="M160" s="5">
        <f t="shared" si="5"/>
        <v>1070581.32</v>
      </c>
    </row>
    <row r="161" spans="1:13" ht="55.5" customHeight="1" x14ac:dyDescent="0.25">
      <c r="A161" s="216" t="s">
        <v>574</v>
      </c>
      <c r="B161" s="217"/>
      <c r="C161" s="217"/>
      <c r="D161" s="218"/>
      <c r="E161" s="38" t="s">
        <v>6</v>
      </c>
      <c r="F161" s="38" t="s">
        <v>133</v>
      </c>
      <c r="G161" s="165" t="s">
        <v>575</v>
      </c>
      <c r="H161" s="200"/>
      <c r="I161" s="166"/>
      <c r="J161" s="41">
        <v>600</v>
      </c>
      <c r="K161" s="5">
        <v>1714465</v>
      </c>
      <c r="L161" s="5"/>
      <c r="M161" s="5">
        <f t="shared" si="5"/>
        <v>1714465</v>
      </c>
    </row>
    <row r="162" spans="1:13" ht="39" customHeight="1" x14ac:dyDescent="0.25">
      <c r="A162" s="216" t="s">
        <v>765</v>
      </c>
      <c r="B162" s="217"/>
      <c r="C162" s="217"/>
      <c r="D162" s="218"/>
      <c r="E162" s="38" t="s">
        <v>6</v>
      </c>
      <c r="F162" s="38" t="s">
        <v>133</v>
      </c>
      <c r="G162" s="165" t="s">
        <v>575</v>
      </c>
      <c r="H162" s="200"/>
      <c r="I162" s="166"/>
      <c r="J162" s="41">
        <v>800</v>
      </c>
      <c r="K162" s="5">
        <v>37835</v>
      </c>
      <c r="L162" s="5"/>
      <c r="M162" s="5">
        <f t="shared" si="5"/>
        <v>37835</v>
      </c>
    </row>
    <row r="163" spans="1:13" ht="42" customHeight="1" x14ac:dyDescent="0.25">
      <c r="A163" s="197" t="s">
        <v>731</v>
      </c>
      <c r="B163" s="198"/>
      <c r="C163" s="198"/>
      <c r="D163" s="199"/>
      <c r="E163" s="38" t="s">
        <v>6</v>
      </c>
      <c r="F163" s="38" t="s">
        <v>133</v>
      </c>
      <c r="G163" s="171" t="s">
        <v>728</v>
      </c>
      <c r="H163" s="201"/>
      <c r="I163" s="172"/>
      <c r="J163" s="41">
        <v>600</v>
      </c>
      <c r="K163" s="5">
        <v>32000</v>
      </c>
      <c r="L163" s="5"/>
      <c r="M163" s="5">
        <f t="shared" si="5"/>
        <v>32000</v>
      </c>
    </row>
    <row r="164" spans="1:13" ht="40.5" customHeight="1" x14ac:dyDescent="0.25">
      <c r="A164" s="197" t="s">
        <v>388</v>
      </c>
      <c r="B164" s="202"/>
      <c r="C164" s="202"/>
      <c r="D164" s="203"/>
      <c r="E164" s="38" t="s">
        <v>6</v>
      </c>
      <c r="F164" s="38" t="s">
        <v>51</v>
      </c>
      <c r="G164" s="165">
        <v>2520100510</v>
      </c>
      <c r="H164" s="200"/>
      <c r="I164" s="166"/>
      <c r="J164" s="41">
        <v>200</v>
      </c>
      <c r="K164" s="5">
        <v>10000</v>
      </c>
      <c r="L164" s="5"/>
      <c r="M164" s="5">
        <f t="shared" si="5"/>
        <v>10000</v>
      </c>
    </row>
    <row r="165" spans="1:13" ht="42.75" customHeight="1" x14ac:dyDescent="0.25">
      <c r="A165" s="197" t="s">
        <v>388</v>
      </c>
      <c r="B165" s="202"/>
      <c r="C165" s="202"/>
      <c r="D165" s="203"/>
      <c r="E165" s="38" t="s">
        <v>6</v>
      </c>
      <c r="F165" s="38" t="s">
        <v>51</v>
      </c>
      <c r="G165" s="165">
        <v>2520100510</v>
      </c>
      <c r="H165" s="200"/>
      <c r="I165" s="166"/>
      <c r="J165" s="41">
        <v>600</v>
      </c>
      <c r="K165" s="5">
        <v>40000</v>
      </c>
      <c r="L165" s="5">
        <v>20000</v>
      </c>
      <c r="M165" s="5">
        <f t="shared" si="5"/>
        <v>60000</v>
      </c>
    </row>
    <row r="166" spans="1:13" ht="30" customHeight="1" x14ac:dyDescent="0.25">
      <c r="A166" s="216" t="s">
        <v>663</v>
      </c>
      <c r="B166" s="217"/>
      <c r="C166" s="217"/>
      <c r="D166" s="218"/>
      <c r="E166" s="38" t="s">
        <v>6</v>
      </c>
      <c r="F166" s="38" t="s">
        <v>52</v>
      </c>
      <c r="G166" s="165">
        <v>2110200040</v>
      </c>
      <c r="H166" s="200"/>
      <c r="I166" s="166"/>
      <c r="J166" s="41">
        <v>200</v>
      </c>
      <c r="K166" s="5">
        <v>125000</v>
      </c>
      <c r="L166" s="5"/>
      <c r="M166" s="5">
        <f t="shared" si="5"/>
        <v>125000</v>
      </c>
    </row>
    <row r="167" spans="1:13" ht="67.5" customHeight="1" x14ac:dyDescent="0.25">
      <c r="A167" s="197" t="s">
        <v>439</v>
      </c>
      <c r="B167" s="202"/>
      <c r="C167" s="202"/>
      <c r="D167" s="203"/>
      <c r="E167" s="38" t="s">
        <v>6</v>
      </c>
      <c r="F167" s="38" t="s">
        <v>52</v>
      </c>
      <c r="G167" s="165">
        <v>2170180200</v>
      </c>
      <c r="H167" s="200"/>
      <c r="I167" s="166"/>
      <c r="J167" s="41">
        <v>600</v>
      </c>
      <c r="K167" s="5">
        <v>29820</v>
      </c>
      <c r="L167" s="5"/>
      <c r="M167" s="5">
        <f t="shared" si="5"/>
        <v>29820</v>
      </c>
    </row>
    <row r="168" spans="1:13" ht="54.75" customHeight="1" x14ac:dyDescent="0.25">
      <c r="A168" s="197" t="s">
        <v>107</v>
      </c>
      <c r="B168" s="202"/>
      <c r="C168" s="202"/>
      <c r="D168" s="203"/>
      <c r="E168" s="38" t="s">
        <v>6</v>
      </c>
      <c r="F168" s="38" t="s">
        <v>52</v>
      </c>
      <c r="G168" s="165" t="s">
        <v>365</v>
      </c>
      <c r="H168" s="200"/>
      <c r="I168" s="166"/>
      <c r="J168" s="41">
        <v>200</v>
      </c>
      <c r="K168" s="5">
        <v>164010</v>
      </c>
      <c r="L168" s="5"/>
      <c r="M168" s="5">
        <f t="shared" si="5"/>
        <v>164010</v>
      </c>
    </row>
    <row r="169" spans="1:13" ht="54" customHeight="1" x14ac:dyDescent="0.25">
      <c r="A169" s="197" t="s">
        <v>108</v>
      </c>
      <c r="B169" s="202"/>
      <c r="C169" s="202"/>
      <c r="D169" s="203"/>
      <c r="E169" s="38" t="s">
        <v>6</v>
      </c>
      <c r="F169" s="38" t="s">
        <v>52</v>
      </c>
      <c r="G169" s="165" t="s">
        <v>365</v>
      </c>
      <c r="H169" s="200"/>
      <c r="I169" s="166"/>
      <c r="J169" s="41">
        <v>600</v>
      </c>
      <c r="K169" s="5">
        <v>670950</v>
      </c>
      <c r="L169" s="5"/>
      <c r="M169" s="5">
        <f t="shared" si="5"/>
        <v>670950</v>
      </c>
    </row>
    <row r="170" spans="1:13" ht="55.5" customHeight="1" x14ac:dyDescent="0.25">
      <c r="A170" s="197" t="s">
        <v>101</v>
      </c>
      <c r="B170" s="202"/>
      <c r="C170" s="202"/>
      <c r="D170" s="203"/>
      <c r="E170" s="38" t="s">
        <v>6</v>
      </c>
      <c r="F170" s="38" t="s">
        <v>52</v>
      </c>
      <c r="G170" s="165">
        <v>2130100070</v>
      </c>
      <c r="H170" s="200"/>
      <c r="I170" s="166"/>
      <c r="J170" s="41">
        <v>200</v>
      </c>
      <c r="K170" s="5">
        <v>466400</v>
      </c>
      <c r="L170" s="5"/>
      <c r="M170" s="5">
        <f t="shared" si="5"/>
        <v>466400</v>
      </c>
    </row>
    <row r="171" spans="1:13" ht="57.75" customHeight="1" x14ac:dyDescent="0.25">
      <c r="A171" s="197" t="s">
        <v>95</v>
      </c>
      <c r="B171" s="202"/>
      <c r="C171" s="202"/>
      <c r="D171" s="203"/>
      <c r="E171" s="38" t="s">
        <v>6</v>
      </c>
      <c r="F171" s="38" t="s">
        <v>52</v>
      </c>
      <c r="G171" s="165">
        <v>2130100070</v>
      </c>
      <c r="H171" s="200"/>
      <c r="I171" s="166"/>
      <c r="J171" s="41">
        <v>600</v>
      </c>
      <c r="K171" s="5">
        <v>40000</v>
      </c>
      <c r="L171" s="5"/>
      <c r="M171" s="5">
        <f t="shared" si="5"/>
        <v>40000</v>
      </c>
    </row>
    <row r="172" spans="1:13" ht="63.75" customHeight="1" x14ac:dyDescent="0.25">
      <c r="A172" s="197" t="s">
        <v>437</v>
      </c>
      <c r="B172" s="202"/>
      <c r="C172" s="202"/>
      <c r="D172" s="203"/>
      <c r="E172" s="38" t="s">
        <v>6</v>
      </c>
      <c r="F172" s="38" t="s">
        <v>52</v>
      </c>
      <c r="G172" s="165">
        <v>2140200100</v>
      </c>
      <c r="H172" s="200"/>
      <c r="I172" s="166"/>
      <c r="J172" s="41">
        <v>100</v>
      </c>
      <c r="K172" s="5">
        <v>6804700</v>
      </c>
      <c r="L172" s="5"/>
      <c r="M172" s="5">
        <f t="shared" si="5"/>
        <v>6804700</v>
      </c>
    </row>
    <row r="173" spans="1:13" ht="32.25" customHeight="1" x14ac:dyDescent="0.25">
      <c r="A173" s="207" t="s">
        <v>103</v>
      </c>
      <c r="B173" s="208"/>
      <c r="C173" s="208"/>
      <c r="D173" s="209"/>
      <c r="E173" s="38" t="s">
        <v>6</v>
      </c>
      <c r="F173" s="38" t="s">
        <v>52</v>
      </c>
      <c r="G173" s="165">
        <v>2140200100</v>
      </c>
      <c r="H173" s="200"/>
      <c r="I173" s="166"/>
      <c r="J173" s="41">
        <v>200</v>
      </c>
      <c r="K173" s="86">
        <v>1838819</v>
      </c>
      <c r="L173" s="86"/>
      <c r="M173" s="5">
        <f t="shared" si="5"/>
        <v>1838819</v>
      </c>
    </row>
    <row r="174" spans="1:13" ht="30" customHeight="1" x14ac:dyDescent="0.25">
      <c r="A174" s="197" t="s">
        <v>438</v>
      </c>
      <c r="B174" s="198"/>
      <c r="C174" s="198"/>
      <c r="D174" s="199"/>
      <c r="E174" s="38" t="s">
        <v>6</v>
      </c>
      <c r="F174" s="38" t="s">
        <v>52</v>
      </c>
      <c r="G174" s="165">
        <v>2140200100</v>
      </c>
      <c r="H174" s="200"/>
      <c r="I174" s="166"/>
      <c r="J174" s="41">
        <v>800</v>
      </c>
      <c r="K174" s="5">
        <v>5800</v>
      </c>
      <c r="L174" s="5"/>
      <c r="M174" s="5">
        <f t="shared" si="5"/>
        <v>5800</v>
      </c>
    </row>
    <row r="175" spans="1:13" ht="67.5" customHeight="1" x14ac:dyDescent="0.25">
      <c r="A175" s="162" t="s">
        <v>290</v>
      </c>
      <c r="B175" s="162"/>
      <c r="C175" s="162"/>
      <c r="D175" s="162"/>
      <c r="E175" s="38" t="s">
        <v>6</v>
      </c>
      <c r="F175" s="38" t="s">
        <v>52</v>
      </c>
      <c r="G175" s="163">
        <v>2140202181</v>
      </c>
      <c r="H175" s="163"/>
      <c r="I175" s="163"/>
      <c r="J175" s="41">
        <v>100</v>
      </c>
      <c r="K175" s="5">
        <v>95243.89</v>
      </c>
      <c r="L175" s="5"/>
      <c r="M175" s="5">
        <f t="shared" si="5"/>
        <v>95243.89</v>
      </c>
    </row>
    <row r="176" spans="1:13" ht="68.25" customHeight="1" x14ac:dyDescent="0.25">
      <c r="A176" s="162" t="s">
        <v>291</v>
      </c>
      <c r="B176" s="162"/>
      <c r="C176" s="162"/>
      <c r="D176" s="162"/>
      <c r="E176" s="38" t="s">
        <v>6</v>
      </c>
      <c r="F176" s="38" t="s">
        <v>52</v>
      </c>
      <c r="G176" s="163">
        <v>2140202182</v>
      </c>
      <c r="H176" s="163"/>
      <c r="I176" s="163"/>
      <c r="J176" s="41">
        <v>100</v>
      </c>
      <c r="K176" s="5">
        <v>3195261.65</v>
      </c>
      <c r="L176" s="5"/>
      <c r="M176" s="5">
        <f t="shared" ref="M176:M188" si="6">K176+L176</f>
        <v>3195261.65</v>
      </c>
    </row>
    <row r="177" spans="1:13" ht="56.25" customHeight="1" x14ac:dyDescent="0.25">
      <c r="A177" s="197" t="s">
        <v>739</v>
      </c>
      <c r="B177" s="202"/>
      <c r="C177" s="202"/>
      <c r="D177" s="203"/>
      <c r="E177" s="38" t="s">
        <v>6</v>
      </c>
      <c r="F177" s="38" t="s">
        <v>52</v>
      </c>
      <c r="G177" s="165">
        <v>2180100130</v>
      </c>
      <c r="H177" s="200"/>
      <c r="I177" s="166"/>
      <c r="J177" s="41">
        <v>300</v>
      </c>
      <c r="K177" s="5">
        <v>54000</v>
      </c>
      <c r="L177" s="5"/>
      <c r="M177" s="5">
        <f t="shared" si="6"/>
        <v>54000</v>
      </c>
    </row>
    <row r="178" spans="1:13" ht="28.5" customHeight="1" x14ac:dyDescent="0.25">
      <c r="A178" s="197" t="s">
        <v>737</v>
      </c>
      <c r="B178" s="202"/>
      <c r="C178" s="202"/>
      <c r="D178" s="203"/>
      <c r="E178" s="38" t="s">
        <v>6</v>
      </c>
      <c r="F178" s="38" t="s">
        <v>52</v>
      </c>
      <c r="G178" s="165">
        <v>2180100140</v>
      </c>
      <c r="H178" s="200"/>
      <c r="I178" s="166"/>
      <c r="J178" s="41">
        <v>300</v>
      </c>
      <c r="K178" s="5">
        <v>156000</v>
      </c>
      <c r="L178" s="5"/>
      <c r="M178" s="5">
        <f t="shared" si="6"/>
        <v>156000</v>
      </c>
    </row>
    <row r="179" spans="1:13" ht="31.5" customHeight="1" x14ac:dyDescent="0.25">
      <c r="A179" s="197" t="s">
        <v>738</v>
      </c>
      <c r="B179" s="202"/>
      <c r="C179" s="202"/>
      <c r="D179" s="203"/>
      <c r="E179" s="38" t="s">
        <v>6</v>
      </c>
      <c r="F179" s="38" t="s">
        <v>52</v>
      </c>
      <c r="G179" s="165">
        <v>2180100150</v>
      </c>
      <c r="H179" s="200"/>
      <c r="I179" s="166"/>
      <c r="J179" s="41">
        <v>300</v>
      </c>
      <c r="K179" s="5">
        <v>60000</v>
      </c>
      <c r="L179" s="5"/>
      <c r="M179" s="5">
        <f t="shared" si="6"/>
        <v>60000</v>
      </c>
    </row>
    <row r="180" spans="1:13" ht="81" customHeight="1" x14ac:dyDescent="0.25">
      <c r="A180" s="197" t="s">
        <v>681</v>
      </c>
      <c r="B180" s="202">
        <v>22190100440</v>
      </c>
      <c r="C180" s="202"/>
      <c r="D180" s="203">
        <v>600</v>
      </c>
      <c r="E180" s="38" t="s">
        <v>6</v>
      </c>
      <c r="F180" s="38" t="s">
        <v>52</v>
      </c>
      <c r="G180" s="165">
        <v>2190100440</v>
      </c>
      <c r="H180" s="200"/>
      <c r="I180" s="166"/>
      <c r="J180" s="41">
        <v>600</v>
      </c>
      <c r="K180" s="5">
        <v>180000</v>
      </c>
      <c r="L180" s="5"/>
      <c r="M180" s="5">
        <f t="shared" si="6"/>
        <v>180000</v>
      </c>
    </row>
    <row r="181" spans="1:13" ht="53.25" customHeight="1" x14ac:dyDescent="0.25">
      <c r="A181" s="197" t="s">
        <v>382</v>
      </c>
      <c r="B181" s="202"/>
      <c r="C181" s="202"/>
      <c r="D181" s="203"/>
      <c r="E181" s="38" t="s">
        <v>6</v>
      </c>
      <c r="F181" s="38" t="s">
        <v>52</v>
      </c>
      <c r="G181" s="165">
        <v>3330100850</v>
      </c>
      <c r="H181" s="200"/>
      <c r="I181" s="166"/>
      <c r="J181" s="41">
        <v>200</v>
      </c>
      <c r="K181" s="5">
        <v>30000</v>
      </c>
      <c r="L181" s="5"/>
      <c r="M181" s="5">
        <f t="shared" si="6"/>
        <v>30000</v>
      </c>
    </row>
    <row r="182" spans="1:13" ht="53.25" customHeight="1" x14ac:dyDescent="0.25">
      <c r="A182" s="197" t="s">
        <v>409</v>
      </c>
      <c r="B182" s="202"/>
      <c r="C182" s="202"/>
      <c r="D182" s="203"/>
      <c r="E182" s="38" t="s">
        <v>6</v>
      </c>
      <c r="F182" s="38" t="s">
        <v>52</v>
      </c>
      <c r="G182" s="165">
        <v>3330100850</v>
      </c>
      <c r="H182" s="200"/>
      <c r="I182" s="166"/>
      <c r="J182" s="41">
        <v>600</v>
      </c>
      <c r="K182" s="5">
        <v>100000</v>
      </c>
      <c r="L182" s="5"/>
      <c r="M182" s="5">
        <f t="shared" si="6"/>
        <v>100000</v>
      </c>
    </row>
    <row r="183" spans="1:13" ht="72" customHeight="1" x14ac:dyDescent="0.25">
      <c r="A183" s="197" t="s">
        <v>467</v>
      </c>
      <c r="B183" s="202"/>
      <c r="C183" s="202"/>
      <c r="D183" s="203"/>
      <c r="E183" s="38" t="s">
        <v>6</v>
      </c>
      <c r="F183" s="38" t="s">
        <v>52</v>
      </c>
      <c r="G183" s="165">
        <v>4190000370</v>
      </c>
      <c r="H183" s="200"/>
      <c r="I183" s="166"/>
      <c r="J183" s="41">
        <v>100</v>
      </c>
      <c r="K183" s="5">
        <v>1927671.12</v>
      </c>
      <c r="L183" s="5"/>
      <c r="M183" s="5">
        <f t="shared" si="6"/>
        <v>1927671.12</v>
      </c>
    </row>
    <row r="184" spans="1:13" ht="45" customHeight="1" x14ac:dyDescent="0.25">
      <c r="A184" s="197" t="s">
        <v>468</v>
      </c>
      <c r="B184" s="202"/>
      <c r="C184" s="202"/>
      <c r="D184" s="203"/>
      <c r="E184" s="38" t="s">
        <v>6</v>
      </c>
      <c r="F184" s="38" t="s">
        <v>52</v>
      </c>
      <c r="G184" s="165">
        <v>4190000370</v>
      </c>
      <c r="H184" s="200"/>
      <c r="I184" s="166"/>
      <c r="J184" s="41">
        <v>200</v>
      </c>
      <c r="K184" s="5">
        <v>74171.88</v>
      </c>
      <c r="L184" s="5"/>
      <c r="M184" s="5">
        <f t="shared" si="6"/>
        <v>74171.88</v>
      </c>
    </row>
    <row r="185" spans="1:13" ht="82.5" customHeight="1" x14ac:dyDescent="0.25">
      <c r="A185" s="197" t="s">
        <v>363</v>
      </c>
      <c r="B185" s="202"/>
      <c r="C185" s="202"/>
      <c r="D185" s="203"/>
      <c r="E185" s="38" t="s">
        <v>6</v>
      </c>
      <c r="F185" s="38">
        <v>1004</v>
      </c>
      <c r="G185" s="165">
        <v>2120180110</v>
      </c>
      <c r="H185" s="200"/>
      <c r="I185" s="166"/>
      <c r="J185" s="41">
        <v>300</v>
      </c>
      <c r="K185" s="5">
        <v>575530.17000000004</v>
      </c>
      <c r="L185" s="5"/>
      <c r="M185" s="5">
        <f t="shared" si="6"/>
        <v>575530.17000000004</v>
      </c>
    </row>
    <row r="186" spans="1:13" ht="284.25" customHeight="1" x14ac:dyDescent="0.25">
      <c r="A186" s="162" t="s">
        <v>597</v>
      </c>
      <c r="B186" s="162"/>
      <c r="C186" s="162"/>
      <c r="D186" s="162"/>
      <c r="E186" s="38" t="s">
        <v>6</v>
      </c>
      <c r="F186" s="38" t="s">
        <v>57</v>
      </c>
      <c r="G186" s="165">
        <v>2120181010</v>
      </c>
      <c r="H186" s="200"/>
      <c r="I186" s="166"/>
      <c r="J186" s="41">
        <v>200</v>
      </c>
      <c r="K186" s="5">
        <v>74825.8</v>
      </c>
      <c r="L186" s="5"/>
      <c r="M186" s="5">
        <f t="shared" si="6"/>
        <v>74825.8</v>
      </c>
    </row>
    <row r="187" spans="1:13" ht="281.25" customHeight="1" x14ac:dyDescent="0.25">
      <c r="A187" s="162" t="s">
        <v>564</v>
      </c>
      <c r="B187" s="162"/>
      <c r="C187" s="162"/>
      <c r="D187" s="162"/>
      <c r="E187" s="38" t="s">
        <v>6</v>
      </c>
      <c r="F187" s="38" t="s">
        <v>57</v>
      </c>
      <c r="G187" s="165">
        <v>2120181010</v>
      </c>
      <c r="H187" s="200"/>
      <c r="I187" s="166"/>
      <c r="J187" s="41">
        <v>600</v>
      </c>
      <c r="K187" s="5">
        <v>225894</v>
      </c>
      <c r="L187" s="5">
        <v>-34414.800000000003</v>
      </c>
      <c r="M187" s="5">
        <f t="shared" si="6"/>
        <v>191479.2</v>
      </c>
    </row>
    <row r="188" spans="1:13" ht="42.75" customHeight="1" x14ac:dyDescent="0.25">
      <c r="A188" s="197" t="s">
        <v>772</v>
      </c>
      <c r="B188" s="202"/>
      <c r="C188" s="202"/>
      <c r="D188" s="203"/>
      <c r="E188" s="38" t="s">
        <v>6</v>
      </c>
      <c r="F188" s="38" t="s">
        <v>253</v>
      </c>
      <c r="G188" s="165">
        <v>2310100240</v>
      </c>
      <c r="H188" s="200"/>
      <c r="I188" s="166"/>
      <c r="J188" s="41">
        <v>600</v>
      </c>
      <c r="K188" s="5">
        <v>50000</v>
      </c>
      <c r="L188" s="5"/>
      <c r="M188" s="5">
        <f t="shared" si="6"/>
        <v>50000</v>
      </c>
    </row>
    <row r="189" spans="1:13" ht="32.25" customHeight="1" x14ac:dyDescent="0.25">
      <c r="A189" s="210" t="s">
        <v>504</v>
      </c>
      <c r="B189" s="211"/>
      <c r="C189" s="211"/>
      <c r="D189" s="212"/>
      <c r="E189" s="102" t="s">
        <v>96</v>
      </c>
      <c r="F189" s="102"/>
      <c r="G189" s="213"/>
      <c r="H189" s="214"/>
      <c r="I189" s="215"/>
      <c r="J189" s="83"/>
      <c r="K189" s="85">
        <f>K190+K191+K192+K193+K197+K198+K199+K200+K195+K196+K194</f>
        <v>4552462</v>
      </c>
      <c r="L189" s="85">
        <f t="shared" ref="L189:M189" si="7">L190+L191+L192+L193+L197+L198+L199+L200+L195+L196+L194</f>
        <v>-280000</v>
      </c>
      <c r="M189" s="85">
        <f t="shared" si="7"/>
        <v>4272462</v>
      </c>
    </row>
    <row r="190" spans="1:13" ht="28.5" customHeight="1" x14ac:dyDescent="0.25">
      <c r="A190" s="197" t="s">
        <v>369</v>
      </c>
      <c r="B190" s="202"/>
      <c r="C190" s="202"/>
      <c r="D190" s="203"/>
      <c r="E190" s="38" t="s">
        <v>96</v>
      </c>
      <c r="F190" s="38" t="s">
        <v>42</v>
      </c>
      <c r="G190" s="165">
        <v>2240100230</v>
      </c>
      <c r="H190" s="200"/>
      <c r="I190" s="166"/>
      <c r="J190" s="41">
        <v>200</v>
      </c>
      <c r="K190" s="5">
        <v>560000</v>
      </c>
      <c r="L190" s="5">
        <v>-260000</v>
      </c>
      <c r="M190" s="5">
        <f>K190+L190</f>
        <v>300000</v>
      </c>
    </row>
    <row r="191" spans="1:13" ht="57" customHeight="1" x14ac:dyDescent="0.25">
      <c r="A191" s="197" t="s">
        <v>324</v>
      </c>
      <c r="B191" s="202"/>
      <c r="C191" s="202"/>
      <c r="D191" s="203"/>
      <c r="E191" s="38" t="s">
        <v>96</v>
      </c>
      <c r="F191" s="38" t="s">
        <v>42</v>
      </c>
      <c r="G191" s="165">
        <v>2610100550</v>
      </c>
      <c r="H191" s="200"/>
      <c r="I191" s="166"/>
      <c r="J191" s="41">
        <v>200</v>
      </c>
      <c r="K191" s="5">
        <v>100000</v>
      </c>
      <c r="L191" s="5"/>
      <c r="M191" s="5">
        <f t="shared" ref="M191:M200" si="8">K191+L191</f>
        <v>100000</v>
      </c>
    </row>
    <row r="192" spans="1:13" ht="56.25" customHeight="1" x14ac:dyDescent="0.25">
      <c r="A192" s="197" t="s">
        <v>470</v>
      </c>
      <c r="B192" s="202"/>
      <c r="C192" s="202"/>
      <c r="D192" s="203"/>
      <c r="E192" s="38" t="s">
        <v>96</v>
      </c>
      <c r="F192" s="38" t="s">
        <v>42</v>
      </c>
      <c r="G192" s="165">
        <v>4290020140</v>
      </c>
      <c r="H192" s="200"/>
      <c r="I192" s="166"/>
      <c r="J192" s="41">
        <v>200</v>
      </c>
      <c r="K192" s="86">
        <v>206500</v>
      </c>
      <c r="L192" s="86"/>
      <c r="M192" s="5">
        <f t="shared" si="8"/>
        <v>206500</v>
      </c>
    </row>
    <row r="193" spans="1:13" ht="55.5" customHeight="1" x14ac:dyDescent="0.25">
      <c r="A193" s="197" t="s">
        <v>447</v>
      </c>
      <c r="B193" s="202"/>
      <c r="C193" s="202"/>
      <c r="D193" s="203"/>
      <c r="E193" s="38" t="s">
        <v>96</v>
      </c>
      <c r="F193" s="38" t="s">
        <v>51</v>
      </c>
      <c r="G193" s="165">
        <v>2510100450</v>
      </c>
      <c r="H193" s="200"/>
      <c r="I193" s="166"/>
      <c r="J193" s="41">
        <v>200</v>
      </c>
      <c r="K193" s="5">
        <v>240000</v>
      </c>
      <c r="L193" s="5"/>
      <c r="M193" s="5">
        <f t="shared" si="8"/>
        <v>240000</v>
      </c>
    </row>
    <row r="194" spans="1:13" ht="45.75" customHeight="1" x14ac:dyDescent="0.25">
      <c r="A194" s="197" t="s">
        <v>388</v>
      </c>
      <c r="B194" s="202"/>
      <c r="C194" s="202"/>
      <c r="D194" s="203"/>
      <c r="E194" s="38" t="s">
        <v>96</v>
      </c>
      <c r="F194" s="38" t="s">
        <v>51</v>
      </c>
      <c r="G194" s="165">
        <v>2520100510</v>
      </c>
      <c r="H194" s="200"/>
      <c r="I194" s="166"/>
      <c r="J194" s="41">
        <v>200</v>
      </c>
      <c r="K194" s="5">
        <v>140000</v>
      </c>
      <c r="L194" s="5">
        <v>-20000</v>
      </c>
      <c r="M194" s="5">
        <f t="shared" si="8"/>
        <v>120000</v>
      </c>
    </row>
    <row r="195" spans="1:13" ht="55.5" customHeight="1" x14ac:dyDescent="0.25">
      <c r="A195" s="197" t="s">
        <v>101</v>
      </c>
      <c r="B195" s="202"/>
      <c r="C195" s="202"/>
      <c r="D195" s="203"/>
      <c r="E195" s="38" t="s">
        <v>96</v>
      </c>
      <c r="F195" s="38" t="s">
        <v>52</v>
      </c>
      <c r="G195" s="165">
        <v>2130100070</v>
      </c>
      <c r="H195" s="200"/>
      <c r="I195" s="166"/>
      <c r="J195" s="41">
        <v>200</v>
      </c>
      <c r="K195" s="5">
        <v>140000</v>
      </c>
      <c r="L195" s="5"/>
      <c r="M195" s="5">
        <f t="shared" si="8"/>
        <v>140000</v>
      </c>
    </row>
    <row r="196" spans="1:13" ht="53.25" customHeight="1" x14ac:dyDescent="0.25">
      <c r="A196" s="197" t="s">
        <v>382</v>
      </c>
      <c r="B196" s="202"/>
      <c r="C196" s="202"/>
      <c r="D196" s="203"/>
      <c r="E196" s="38" t="s">
        <v>96</v>
      </c>
      <c r="F196" s="38" t="s">
        <v>52</v>
      </c>
      <c r="G196" s="165">
        <v>3330100850</v>
      </c>
      <c r="H196" s="200"/>
      <c r="I196" s="166"/>
      <c r="J196" s="41">
        <v>200</v>
      </c>
      <c r="K196" s="5">
        <v>70000</v>
      </c>
      <c r="L196" s="5"/>
      <c r="M196" s="5">
        <f t="shared" si="8"/>
        <v>70000</v>
      </c>
    </row>
    <row r="197" spans="1:13" ht="67.5" customHeight="1" x14ac:dyDescent="0.25">
      <c r="A197" s="197" t="s">
        <v>461</v>
      </c>
      <c r="B197" s="202"/>
      <c r="C197" s="202"/>
      <c r="D197" s="203"/>
      <c r="E197" s="38" t="s">
        <v>96</v>
      </c>
      <c r="F197" s="38" t="s">
        <v>97</v>
      </c>
      <c r="G197" s="165">
        <v>4190000260</v>
      </c>
      <c r="H197" s="200"/>
      <c r="I197" s="166"/>
      <c r="J197" s="41">
        <v>100</v>
      </c>
      <c r="K197" s="5">
        <v>2538397</v>
      </c>
      <c r="L197" s="5"/>
      <c r="M197" s="5">
        <f t="shared" si="8"/>
        <v>2538397</v>
      </c>
    </row>
    <row r="198" spans="1:13" ht="40.5" customHeight="1" x14ac:dyDescent="0.25">
      <c r="A198" s="197" t="s">
        <v>462</v>
      </c>
      <c r="B198" s="202"/>
      <c r="C198" s="202"/>
      <c r="D198" s="203"/>
      <c r="E198" s="38" t="s">
        <v>96</v>
      </c>
      <c r="F198" s="38" t="s">
        <v>97</v>
      </c>
      <c r="G198" s="165">
        <v>4190000260</v>
      </c>
      <c r="H198" s="200"/>
      <c r="I198" s="166"/>
      <c r="J198" s="41">
        <v>200</v>
      </c>
      <c r="K198" s="5">
        <v>174565</v>
      </c>
      <c r="L198" s="5"/>
      <c r="M198" s="5">
        <f t="shared" si="8"/>
        <v>174565</v>
      </c>
    </row>
    <row r="199" spans="1:13" ht="29.25" customHeight="1" x14ac:dyDescent="0.25">
      <c r="A199" s="197" t="s">
        <v>463</v>
      </c>
      <c r="B199" s="202"/>
      <c r="C199" s="202"/>
      <c r="D199" s="203"/>
      <c r="E199" s="38" t="s">
        <v>96</v>
      </c>
      <c r="F199" s="38" t="s">
        <v>97</v>
      </c>
      <c r="G199" s="165">
        <v>4190000260</v>
      </c>
      <c r="H199" s="200"/>
      <c r="I199" s="166"/>
      <c r="J199" s="41">
        <v>800</v>
      </c>
      <c r="K199" s="5">
        <v>3000</v>
      </c>
      <c r="L199" s="5"/>
      <c r="M199" s="5">
        <f t="shared" si="8"/>
        <v>3000</v>
      </c>
    </row>
    <row r="200" spans="1:13" ht="41.25" customHeight="1" x14ac:dyDescent="0.25">
      <c r="A200" s="197" t="s">
        <v>446</v>
      </c>
      <c r="B200" s="202"/>
      <c r="C200" s="202"/>
      <c r="D200" s="203"/>
      <c r="E200" s="38" t="s">
        <v>96</v>
      </c>
      <c r="F200" s="38">
        <v>1101</v>
      </c>
      <c r="G200" s="165">
        <v>2310100240</v>
      </c>
      <c r="H200" s="200"/>
      <c r="I200" s="166"/>
      <c r="J200" s="41">
        <v>200</v>
      </c>
      <c r="K200" s="5">
        <v>380000</v>
      </c>
      <c r="L200" s="5"/>
      <c r="M200" s="5">
        <f t="shared" si="8"/>
        <v>380000</v>
      </c>
    </row>
    <row r="201" spans="1:13" ht="18.75" customHeight="1" x14ac:dyDescent="0.25">
      <c r="A201" s="204" t="s">
        <v>505</v>
      </c>
      <c r="B201" s="205"/>
      <c r="C201" s="205"/>
      <c r="D201" s="206"/>
      <c r="E201" s="103"/>
      <c r="F201" s="103"/>
      <c r="G201" s="207"/>
      <c r="H201" s="208"/>
      <c r="I201" s="209"/>
      <c r="J201" s="90"/>
      <c r="K201" s="85">
        <f>K19+K67+K70+K108+K189</f>
        <v>324763155</v>
      </c>
      <c r="L201" s="85">
        <f t="shared" ref="L201:M201" si="9">L19+L67+L70+L108+L189</f>
        <v>9983589.6600000001</v>
      </c>
      <c r="M201" s="85">
        <f t="shared" si="9"/>
        <v>334746744.65999997</v>
      </c>
    </row>
    <row r="202" spans="1:13" hidden="1" x14ac:dyDescent="0.25"/>
    <row r="203" spans="1:13" hidden="1" x14ac:dyDescent="0.25"/>
    <row r="204" spans="1:13" hidden="1" x14ac:dyDescent="0.25"/>
    <row r="205" spans="1:13" hidden="1" x14ac:dyDescent="0.25"/>
    <row r="206" spans="1:13" hidden="1" x14ac:dyDescent="0.25"/>
  </sheetData>
  <mergeCells count="399">
    <mergeCell ref="A26:D26"/>
    <mergeCell ref="G26:I26"/>
    <mergeCell ref="A31:D31"/>
    <mergeCell ref="G31:I31"/>
    <mergeCell ref="A27:D27"/>
    <mergeCell ref="G27:I27"/>
    <mergeCell ref="A28:D28"/>
    <mergeCell ref="G28:I28"/>
    <mergeCell ref="J16:J18"/>
    <mergeCell ref="A24:D24"/>
    <mergeCell ref="G24:I24"/>
    <mergeCell ref="A19:D19"/>
    <mergeCell ref="G19:I19"/>
    <mergeCell ref="A20:D20"/>
    <mergeCell ref="G20:I20"/>
    <mergeCell ref="G23:I23"/>
    <mergeCell ref="A23:D23"/>
    <mergeCell ref="A44:D44"/>
    <mergeCell ref="G44:I44"/>
    <mergeCell ref="A22:D22"/>
    <mergeCell ref="G22:I22"/>
    <mergeCell ref="A32:D32"/>
    <mergeCell ref="G32:I32"/>
    <mergeCell ref="A29:D29"/>
    <mergeCell ref="G29:I29"/>
    <mergeCell ref="A30:D30"/>
    <mergeCell ref="G30:I30"/>
    <mergeCell ref="A41:D41"/>
    <mergeCell ref="G41:I41"/>
    <mergeCell ref="G43:I43"/>
    <mergeCell ref="A43:D43"/>
    <mergeCell ref="A39:D39"/>
    <mergeCell ref="A40:D40"/>
    <mergeCell ref="G39:I39"/>
    <mergeCell ref="G40:I40"/>
    <mergeCell ref="A42:D42"/>
    <mergeCell ref="G42:I42"/>
    <mergeCell ref="G35:I35"/>
    <mergeCell ref="A36:D36"/>
    <mergeCell ref="G36:I36"/>
    <mergeCell ref="A33:D33"/>
    <mergeCell ref="G33:I33"/>
    <mergeCell ref="A34:D34"/>
    <mergeCell ref="G34:I34"/>
    <mergeCell ref="A35:D35"/>
    <mergeCell ref="A38:D38"/>
    <mergeCell ref="G38:I38"/>
    <mergeCell ref="A13:M13"/>
    <mergeCell ref="A14:D14"/>
    <mergeCell ref="G14:I14"/>
    <mergeCell ref="J14:M14"/>
    <mergeCell ref="A15:D15"/>
    <mergeCell ref="G15:I15"/>
    <mergeCell ref="J15:M15"/>
    <mergeCell ref="A21:D21"/>
    <mergeCell ref="G21:I21"/>
    <mergeCell ref="A16:D18"/>
    <mergeCell ref="E16:E18"/>
    <mergeCell ref="F16:F18"/>
    <mergeCell ref="G16:I18"/>
    <mergeCell ref="K16:K18"/>
    <mergeCell ref="L16:L18"/>
    <mergeCell ref="M16:M18"/>
    <mergeCell ref="A25:D25"/>
    <mergeCell ref="G25:I25"/>
    <mergeCell ref="A151:D151"/>
    <mergeCell ref="G151:I151"/>
    <mergeCell ref="A152:D152"/>
    <mergeCell ref="G152:I152"/>
    <mergeCell ref="A156:D156"/>
    <mergeCell ref="A177:D177"/>
    <mergeCell ref="G177:I177"/>
    <mergeCell ref="A172:D172"/>
    <mergeCell ref="G172:I172"/>
    <mergeCell ref="A174:D174"/>
    <mergeCell ref="G174:I174"/>
    <mergeCell ref="A173:D173"/>
    <mergeCell ref="G173:I173"/>
    <mergeCell ref="A176:D176"/>
    <mergeCell ref="G176:I176"/>
    <mergeCell ref="A175:D175"/>
    <mergeCell ref="G175:I175"/>
    <mergeCell ref="A164:D164"/>
    <mergeCell ref="G164:I164"/>
    <mergeCell ref="A166:D166"/>
    <mergeCell ref="G166:I166"/>
    <mergeCell ref="A154:D154"/>
    <mergeCell ref="G162:I162"/>
    <mergeCell ref="A159:D159"/>
    <mergeCell ref="A2:G2"/>
    <mergeCell ref="H1:M1"/>
    <mergeCell ref="H2:M2"/>
    <mergeCell ref="A1:G1"/>
    <mergeCell ref="A5:G5"/>
    <mergeCell ref="A11:G11"/>
    <mergeCell ref="I11:K11"/>
    <mergeCell ref="A12:M12"/>
    <mergeCell ref="H5:M5"/>
    <mergeCell ref="A3:G3"/>
    <mergeCell ref="A4:G4"/>
    <mergeCell ref="H3:M3"/>
    <mergeCell ref="H4:M4"/>
    <mergeCell ref="H6:M6"/>
    <mergeCell ref="H7:M7"/>
    <mergeCell ref="H8:M8"/>
    <mergeCell ref="H9:M9"/>
    <mergeCell ref="H10:M10"/>
    <mergeCell ref="A47:D47"/>
    <mergeCell ref="A45:D45"/>
    <mergeCell ref="G45:I45"/>
    <mergeCell ref="A55:D55"/>
    <mergeCell ref="G55:I55"/>
    <mergeCell ref="A56:D56"/>
    <mergeCell ref="G56:I56"/>
    <mergeCell ref="A53:D53"/>
    <mergeCell ref="G53:I53"/>
    <mergeCell ref="A54:D54"/>
    <mergeCell ref="G54:I54"/>
    <mergeCell ref="A52:D52"/>
    <mergeCell ref="G52:I52"/>
    <mergeCell ref="A50:D50"/>
    <mergeCell ref="G50:I50"/>
    <mergeCell ref="A48:D48"/>
    <mergeCell ref="G48:I48"/>
    <mergeCell ref="A51:D51"/>
    <mergeCell ref="G51:I51"/>
    <mergeCell ref="A49:D49"/>
    <mergeCell ref="G49:I49"/>
    <mergeCell ref="G47:I47"/>
    <mergeCell ref="A46:D46"/>
    <mergeCell ref="G46:I46"/>
    <mergeCell ref="A60:D60"/>
    <mergeCell ref="G60:I60"/>
    <mergeCell ref="A57:D57"/>
    <mergeCell ref="G57:I57"/>
    <mergeCell ref="A61:D61"/>
    <mergeCell ref="G61:I61"/>
    <mergeCell ref="A58:D58"/>
    <mergeCell ref="G58:I58"/>
    <mergeCell ref="A59:D59"/>
    <mergeCell ref="G59:I59"/>
    <mergeCell ref="A69:D69"/>
    <mergeCell ref="G69:I69"/>
    <mergeCell ref="A65:D65"/>
    <mergeCell ref="A68:D68"/>
    <mergeCell ref="G68:I68"/>
    <mergeCell ref="A62:D62"/>
    <mergeCell ref="G62:I62"/>
    <mergeCell ref="A67:D67"/>
    <mergeCell ref="G67:I67"/>
    <mergeCell ref="G65:I65"/>
    <mergeCell ref="A66:D66"/>
    <mergeCell ref="G66:I66"/>
    <mergeCell ref="A64:D64"/>
    <mergeCell ref="G64:I64"/>
    <mergeCell ref="G63:I63"/>
    <mergeCell ref="A63:D63"/>
    <mergeCell ref="A74:D74"/>
    <mergeCell ref="G74:I74"/>
    <mergeCell ref="G73:I73"/>
    <mergeCell ref="A72:D72"/>
    <mergeCell ref="G72:I72"/>
    <mergeCell ref="A73:D73"/>
    <mergeCell ref="A70:D70"/>
    <mergeCell ref="G70:I70"/>
    <mergeCell ref="A71:D71"/>
    <mergeCell ref="G71:I71"/>
    <mergeCell ref="A78:D78"/>
    <mergeCell ref="G78:I78"/>
    <mergeCell ref="A79:D79"/>
    <mergeCell ref="G79:I79"/>
    <mergeCell ref="A76:D76"/>
    <mergeCell ref="G76:I76"/>
    <mergeCell ref="A77:D77"/>
    <mergeCell ref="G77:I77"/>
    <mergeCell ref="A85:D85"/>
    <mergeCell ref="G85:I85"/>
    <mergeCell ref="A80:D80"/>
    <mergeCell ref="G80:I80"/>
    <mergeCell ref="A81:D81"/>
    <mergeCell ref="G81:I81"/>
    <mergeCell ref="A82:D82"/>
    <mergeCell ref="G82:I82"/>
    <mergeCell ref="A83:D83"/>
    <mergeCell ref="G83:I83"/>
    <mergeCell ref="A84:D84"/>
    <mergeCell ref="G84:I84"/>
    <mergeCell ref="A91:D91"/>
    <mergeCell ref="G91:I91"/>
    <mergeCell ref="A86:D86"/>
    <mergeCell ref="G86:I86"/>
    <mergeCell ref="A87:D87"/>
    <mergeCell ref="G87:I87"/>
    <mergeCell ref="A90:D90"/>
    <mergeCell ref="G90:I90"/>
    <mergeCell ref="A88:D88"/>
    <mergeCell ref="G88:I88"/>
    <mergeCell ref="A89:D89"/>
    <mergeCell ref="G89:I89"/>
    <mergeCell ref="A97:D97"/>
    <mergeCell ref="G97:I97"/>
    <mergeCell ref="A98:D98"/>
    <mergeCell ref="G98:I98"/>
    <mergeCell ref="A92:D92"/>
    <mergeCell ref="G92:I92"/>
    <mergeCell ref="A96:D96"/>
    <mergeCell ref="G96:I96"/>
    <mergeCell ref="A95:D95"/>
    <mergeCell ref="G95:I95"/>
    <mergeCell ref="G93:I93"/>
    <mergeCell ref="G94:I94"/>
    <mergeCell ref="A93:D93"/>
    <mergeCell ref="A94:D94"/>
    <mergeCell ref="A106:D106"/>
    <mergeCell ref="G106:I106"/>
    <mergeCell ref="A99:D99"/>
    <mergeCell ref="G99:I99"/>
    <mergeCell ref="A103:D103"/>
    <mergeCell ref="G103:I103"/>
    <mergeCell ref="G100:I100"/>
    <mergeCell ref="A100:D100"/>
    <mergeCell ref="A104:D104"/>
    <mergeCell ref="G104:I104"/>
    <mergeCell ref="A101:D101"/>
    <mergeCell ref="A102:D102"/>
    <mergeCell ref="G101:I101"/>
    <mergeCell ref="G102:I102"/>
    <mergeCell ref="A105:D105"/>
    <mergeCell ref="G105:I105"/>
    <mergeCell ref="A108:D108"/>
    <mergeCell ref="G108:I108"/>
    <mergeCell ref="A110:D110"/>
    <mergeCell ref="G110:I110"/>
    <mergeCell ref="G111:I111"/>
    <mergeCell ref="A111:D111"/>
    <mergeCell ref="A109:D109"/>
    <mergeCell ref="G109:I109"/>
    <mergeCell ref="A114:D114"/>
    <mergeCell ref="G114:I114"/>
    <mergeCell ref="G127:I127"/>
    <mergeCell ref="A127:D127"/>
    <mergeCell ref="A117:D117"/>
    <mergeCell ref="G117:I117"/>
    <mergeCell ref="G120:I120"/>
    <mergeCell ref="A120:D120"/>
    <mergeCell ref="A118:D118"/>
    <mergeCell ref="G118:I118"/>
    <mergeCell ref="A119:D119"/>
    <mergeCell ref="G119:I119"/>
    <mergeCell ref="A121:D121"/>
    <mergeCell ref="G121:I121"/>
    <mergeCell ref="A122:D122"/>
    <mergeCell ref="A123:D123"/>
    <mergeCell ref="G122:I122"/>
    <mergeCell ref="G123:I123"/>
    <mergeCell ref="A124:D124"/>
    <mergeCell ref="G124:I124"/>
    <mergeCell ref="A125:D125"/>
    <mergeCell ref="G125:I125"/>
    <mergeCell ref="A126:D126"/>
    <mergeCell ref="G126:I126"/>
    <mergeCell ref="A142:D142"/>
    <mergeCell ref="G142:I142"/>
    <mergeCell ref="A143:D143"/>
    <mergeCell ref="G143:I143"/>
    <mergeCell ref="G145:I145"/>
    <mergeCell ref="A128:D128"/>
    <mergeCell ref="A129:D129"/>
    <mergeCell ref="G128:I128"/>
    <mergeCell ref="G129:I129"/>
    <mergeCell ref="G137:I137"/>
    <mergeCell ref="A138:D138"/>
    <mergeCell ref="G138:I138"/>
    <mergeCell ref="A135:D135"/>
    <mergeCell ref="G135:I135"/>
    <mergeCell ref="A136:D136"/>
    <mergeCell ref="G136:I136"/>
    <mergeCell ref="A137:D137"/>
    <mergeCell ref="G141:I141"/>
    <mergeCell ref="A180:D180"/>
    <mergeCell ref="G180:I180"/>
    <mergeCell ref="A179:D179"/>
    <mergeCell ref="G179:I179"/>
    <mergeCell ref="G169:I169"/>
    <mergeCell ref="A169:D169"/>
    <mergeCell ref="A167:D167"/>
    <mergeCell ref="A168:D168"/>
    <mergeCell ref="G154:I154"/>
    <mergeCell ref="A161:D161"/>
    <mergeCell ref="G161:I161"/>
    <mergeCell ref="A155:D155"/>
    <mergeCell ref="G155:I155"/>
    <mergeCell ref="A158:D158"/>
    <mergeCell ref="A165:D165"/>
    <mergeCell ref="G165:I165"/>
    <mergeCell ref="G157:I157"/>
    <mergeCell ref="G163:I163"/>
    <mergeCell ref="A162:D162"/>
    <mergeCell ref="G167:I167"/>
    <mergeCell ref="G168:I168"/>
    <mergeCell ref="A163:D163"/>
    <mergeCell ref="G159:I159"/>
    <mergeCell ref="A160:D160"/>
    <mergeCell ref="A201:D201"/>
    <mergeCell ref="G201:I201"/>
    <mergeCell ref="A199:D199"/>
    <mergeCell ref="G199:I199"/>
    <mergeCell ref="A200:D200"/>
    <mergeCell ref="G200:I200"/>
    <mergeCell ref="A184:D184"/>
    <mergeCell ref="G184:I184"/>
    <mergeCell ref="A185:D185"/>
    <mergeCell ref="G185:I185"/>
    <mergeCell ref="A189:D189"/>
    <mergeCell ref="G189:I189"/>
    <mergeCell ref="A188:D188"/>
    <mergeCell ref="G188:I188"/>
    <mergeCell ref="A186:D186"/>
    <mergeCell ref="G186:I186"/>
    <mergeCell ref="A187:D187"/>
    <mergeCell ref="G187:I187"/>
    <mergeCell ref="A198:D198"/>
    <mergeCell ref="A197:D197"/>
    <mergeCell ref="G197:I197"/>
    <mergeCell ref="G192:I192"/>
    <mergeCell ref="A192:D192"/>
    <mergeCell ref="A195:D195"/>
    <mergeCell ref="G198:I198"/>
    <mergeCell ref="A190:D190"/>
    <mergeCell ref="G190:I190"/>
    <mergeCell ref="A191:D191"/>
    <mergeCell ref="G191:I191"/>
    <mergeCell ref="A170:D170"/>
    <mergeCell ref="G170:I170"/>
    <mergeCell ref="A171:D171"/>
    <mergeCell ref="G171:I171"/>
    <mergeCell ref="A181:D181"/>
    <mergeCell ref="G181:I181"/>
    <mergeCell ref="G193:I193"/>
    <mergeCell ref="A193:D193"/>
    <mergeCell ref="A178:D178"/>
    <mergeCell ref="A182:D182"/>
    <mergeCell ref="G182:I182"/>
    <mergeCell ref="A183:D183"/>
    <mergeCell ref="G183:I183"/>
    <mergeCell ref="A196:D196"/>
    <mergeCell ref="G195:I195"/>
    <mergeCell ref="G196:I196"/>
    <mergeCell ref="A194:D194"/>
    <mergeCell ref="G194:I194"/>
    <mergeCell ref="G178:I178"/>
    <mergeCell ref="A75:D75"/>
    <mergeCell ref="G75:I75"/>
    <mergeCell ref="A37:D37"/>
    <mergeCell ref="G37:I37"/>
    <mergeCell ref="G107:I107"/>
    <mergeCell ref="A107:D107"/>
    <mergeCell ref="A133:D133"/>
    <mergeCell ref="G133:I133"/>
    <mergeCell ref="A134:D134"/>
    <mergeCell ref="G134:I134"/>
    <mergeCell ref="A130:D130"/>
    <mergeCell ref="G130:I130"/>
    <mergeCell ref="A131:D131"/>
    <mergeCell ref="G131:I131"/>
    <mergeCell ref="A132:D132"/>
    <mergeCell ref="G132:I132"/>
    <mergeCell ref="A115:D115"/>
    <mergeCell ref="G115:I115"/>
    <mergeCell ref="A112:D112"/>
    <mergeCell ref="G112:I112"/>
    <mergeCell ref="A113:D113"/>
    <mergeCell ref="G113:I113"/>
    <mergeCell ref="A116:D116"/>
    <mergeCell ref="G116:I116"/>
    <mergeCell ref="A157:D157"/>
    <mergeCell ref="G160:I160"/>
    <mergeCell ref="G158:I158"/>
    <mergeCell ref="G156:I156"/>
    <mergeCell ref="A148:D148"/>
    <mergeCell ref="A153:D153"/>
    <mergeCell ref="G153:I153"/>
    <mergeCell ref="A139:D139"/>
    <mergeCell ref="G139:I139"/>
    <mergeCell ref="A140:D140"/>
    <mergeCell ref="G140:I140"/>
    <mergeCell ref="A145:D145"/>
    <mergeCell ref="G150:I150"/>
    <mergeCell ref="A149:D149"/>
    <mergeCell ref="A150:D150"/>
    <mergeCell ref="G149:I149"/>
    <mergeCell ref="G147:I147"/>
    <mergeCell ref="G148:I148"/>
    <mergeCell ref="A147:D147"/>
    <mergeCell ref="A144:D144"/>
    <mergeCell ref="G144:I144"/>
    <mergeCell ref="A146:D146"/>
    <mergeCell ref="G146:I146"/>
    <mergeCell ref="A141:D141"/>
  </mergeCells>
  <pageMargins left="0.9055118110236221" right="0.70866141732283472" top="0.74803149606299213" bottom="0.74803149606299213" header="0.31496062992125984" footer="0.31496062992125984"/>
  <pageSetup paperSize="9" scale="65" orientation="portrait" r:id="rId1"/>
  <rowBreaks count="11" manualBreakCount="11">
    <brk id="36" max="16383" man="1"/>
    <brk id="56" max="16383" man="1"/>
    <brk id="75" max="16383" man="1"/>
    <brk id="93" max="16383" man="1"/>
    <brk id="113" max="16383" man="1"/>
    <brk id="131" max="16383" man="1"/>
    <brk id="137" max="16383" man="1"/>
    <brk id="147" max="12" man="1"/>
    <brk id="160" max="16383" man="1"/>
    <brk id="183" max="16383" man="1"/>
    <brk id="19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72"/>
  <sheetViews>
    <sheetView view="pageBreakPreview" zoomScaleSheetLayoutView="100" workbookViewId="0">
      <selection activeCell="L7" sqref="L7:P7"/>
    </sheetView>
  </sheetViews>
  <sheetFormatPr defaultRowHeight="15" x14ac:dyDescent="0.25"/>
  <cols>
    <col min="4" max="4" width="38.28515625" customWidth="1"/>
    <col min="5" max="5" width="5.85546875" customWidth="1"/>
    <col min="6" max="6" width="6.85546875" customWidth="1"/>
    <col min="7" max="7" width="3.7109375" customWidth="1"/>
    <col min="8" max="8" width="3.85546875" customWidth="1"/>
    <col min="9" max="9" width="5.140625" customWidth="1"/>
    <col min="10" max="10" width="6" customWidth="1"/>
    <col min="11" max="11" width="5.28515625" customWidth="1"/>
    <col min="12" max="12" width="4.42578125" customWidth="1"/>
    <col min="13" max="13" width="5.42578125" customWidth="1"/>
    <col min="14" max="14" width="7" customWidth="1"/>
    <col min="15" max="15" width="2.140625" customWidth="1"/>
    <col min="16" max="16" width="6" customWidth="1"/>
  </cols>
  <sheetData>
    <row r="1" spans="1:16" ht="15.75" customHeight="1" x14ac:dyDescent="0.25">
      <c r="A1" s="228"/>
      <c r="B1" s="228"/>
      <c r="C1" s="228"/>
      <c r="D1" s="228"/>
      <c r="E1" s="228"/>
      <c r="F1" s="228"/>
      <c r="G1" s="228"/>
      <c r="I1" s="228"/>
      <c r="J1" s="228"/>
      <c r="K1" s="228"/>
      <c r="L1" s="173" t="s">
        <v>109</v>
      </c>
      <c r="M1" s="173"/>
      <c r="N1" s="173"/>
      <c r="O1" s="173"/>
      <c r="P1" s="173"/>
    </row>
    <row r="2" spans="1:16" ht="15.75" customHeight="1" x14ac:dyDescent="0.25">
      <c r="A2" s="228"/>
      <c r="B2" s="228"/>
      <c r="C2" s="228"/>
      <c r="D2" s="228"/>
      <c r="E2" s="228"/>
      <c r="F2" s="228"/>
      <c r="G2" s="228"/>
      <c r="I2" s="228"/>
      <c r="J2" s="228"/>
      <c r="K2" s="228"/>
      <c r="L2" s="173" t="s">
        <v>0</v>
      </c>
      <c r="M2" s="173"/>
      <c r="N2" s="173"/>
      <c r="O2" s="173"/>
      <c r="P2" s="173"/>
    </row>
    <row r="3" spans="1:16" ht="15.75" customHeight="1" x14ac:dyDescent="0.25">
      <c r="A3" s="228"/>
      <c r="B3" s="228"/>
      <c r="C3" s="228"/>
      <c r="D3" s="228"/>
      <c r="E3" s="228"/>
      <c r="F3" s="228"/>
      <c r="G3" s="228"/>
      <c r="I3" s="228"/>
      <c r="J3" s="228"/>
      <c r="K3" s="228"/>
      <c r="L3" s="173" t="s">
        <v>1</v>
      </c>
      <c r="M3" s="173"/>
      <c r="N3" s="173"/>
      <c r="O3" s="173"/>
      <c r="P3" s="173"/>
    </row>
    <row r="4" spans="1:16" ht="15.75" customHeight="1" x14ac:dyDescent="0.25">
      <c r="A4" s="228"/>
      <c r="B4" s="228"/>
      <c r="C4" s="228"/>
      <c r="D4" s="228"/>
      <c r="E4" s="228"/>
      <c r="F4" s="228"/>
      <c r="G4" s="228"/>
      <c r="I4" s="228"/>
      <c r="J4" s="228"/>
      <c r="K4" s="228"/>
      <c r="L4" s="173" t="s">
        <v>2</v>
      </c>
      <c r="M4" s="173"/>
      <c r="N4" s="173"/>
      <c r="O4" s="173"/>
      <c r="P4" s="173"/>
    </row>
    <row r="5" spans="1:16" ht="15.75" customHeight="1" x14ac:dyDescent="0.25">
      <c r="A5" s="228"/>
      <c r="B5" s="228"/>
      <c r="C5" s="228"/>
      <c r="D5" s="228"/>
      <c r="E5" s="228"/>
      <c r="F5" s="228"/>
      <c r="G5" s="228"/>
      <c r="I5" s="173" t="s">
        <v>820</v>
      </c>
      <c r="J5" s="173"/>
      <c r="K5" s="173"/>
      <c r="L5" s="173"/>
      <c r="M5" s="173"/>
      <c r="N5" s="173"/>
      <c r="O5" s="173"/>
      <c r="P5" s="173"/>
    </row>
    <row r="6" spans="1:16" ht="15.75" customHeight="1" x14ac:dyDescent="0.25">
      <c r="I6" s="228"/>
      <c r="J6" s="228"/>
      <c r="K6" s="228"/>
      <c r="L6" s="173" t="s">
        <v>238</v>
      </c>
      <c r="M6" s="173"/>
      <c r="N6" s="173"/>
      <c r="O6" s="173"/>
      <c r="P6" s="173"/>
    </row>
    <row r="7" spans="1:16" ht="15.75" customHeight="1" x14ac:dyDescent="0.25">
      <c r="I7" s="228"/>
      <c r="J7" s="228"/>
      <c r="K7" s="228"/>
      <c r="L7" s="173" t="s">
        <v>0</v>
      </c>
      <c r="M7" s="173"/>
      <c r="N7" s="173"/>
      <c r="O7" s="173"/>
      <c r="P7" s="173"/>
    </row>
    <row r="8" spans="1:16" ht="15.75" customHeight="1" x14ac:dyDescent="0.25">
      <c r="I8" s="228"/>
      <c r="J8" s="228"/>
      <c r="K8" s="228"/>
      <c r="L8" s="173" t="s">
        <v>1</v>
      </c>
      <c r="M8" s="173"/>
      <c r="N8" s="173"/>
      <c r="O8" s="173"/>
      <c r="P8" s="173"/>
    </row>
    <row r="9" spans="1:16" ht="15.75" customHeight="1" x14ac:dyDescent="0.25">
      <c r="I9" s="228"/>
      <c r="J9" s="228"/>
      <c r="K9" s="228"/>
      <c r="L9" s="173" t="s">
        <v>2</v>
      </c>
      <c r="M9" s="173"/>
      <c r="N9" s="173"/>
      <c r="O9" s="173"/>
      <c r="P9" s="173"/>
    </row>
    <row r="10" spans="1:16" ht="15.75" customHeight="1" x14ac:dyDescent="0.25">
      <c r="I10" s="173" t="s">
        <v>811</v>
      </c>
      <c r="J10" s="173"/>
      <c r="K10" s="173"/>
      <c r="L10" s="173"/>
      <c r="M10" s="173"/>
      <c r="N10" s="173"/>
      <c r="O10" s="173"/>
      <c r="P10" s="173"/>
    </row>
    <row r="11" spans="1:16" x14ac:dyDescent="0.25">
      <c r="A11" s="228"/>
      <c r="B11" s="228"/>
      <c r="C11" s="228"/>
      <c r="D11" s="228"/>
      <c r="E11" s="228"/>
      <c r="F11" s="228"/>
      <c r="G11" s="228"/>
      <c r="I11" s="228"/>
      <c r="J11" s="228"/>
      <c r="K11" s="228"/>
      <c r="M11" s="228"/>
      <c r="N11" s="228"/>
    </row>
    <row r="12" spans="1:16" ht="15.75" customHeight="1" x14ac:dyDescent="0.25">
      <c r="A12" s="167" t="s">
        <v>65</v>
      </c>
      <c r="B12" s="167"/>
      <c r="C12" s="167"/>
      <c r="D12" s="167"/>
      <c r="E12" s="167"/>
      <c r="F12" s="167"/>
      <c r="G12" s="167"/>
      <c r="H12" s="167"/>
      <c r="I12" s="167"/>
      <c r="J12" s="167"/>
      <c r="K12" s="167"/>
      <c r="L12" s="167"/>
      <c r="M12" s="167"/>
      <c r="N12" s="167"/>
      <c r="O12" s="167"/>
      <c r="P12" s="167"/>
    </row>
    <row r="13" spans="1:16" ht="15.75" customHeight="1" x14ac:dyDescent="0.25">
      <c r="A13" s="167" t="s">
        <v>599</v>
      </c>
      <c r="B13" s="167"/>
      <c r="C13" s="167"/>
      <c r="D13" s="167"/>
      <c r="E13" s="167"/>
      <c r="F13" s="167"/>
      <c r="G13" s="167"/>
      <c r="H13" s="167"/>
      <c r="I13" s="167"/>
      <c r="J13" s="167"/>
      <c r="K13" s="167"/>
      <c r="L13" s="167"/>
      <c r="M13" s="167"/>
      <c r="N13" s="167"/>
      <c r="O13" s="167"/>
      <c r="P13" s="167"/>
    </row>
    <row r="14" spans="1:16" x14ac:dyDescent="0.25">
      <c r="A14" s="228"/>
      <c r="B14" s="228"/>
      <c r="C14" s="228"/>
      <c r="D14" s="228"/>
      <c r="G14" s="228"/>
      <c r="H14" s="228"/>
      <c r="I14" s="228"/>
      <c r="J14" s="228"/>
      <c r="K14" s="228"/>
      <c r="L14" s="228"/>
      <c r="M14" s="228"/>
      <c r="N14" s="228"/>
    </row>
    <row r="15" spans="1:16" ht="15" customHeight="1" x14ac:dyDescent="0.25">
      <c r="A15" s="269"/>
      <c r="B15" s="269"/>
      <c r="C15" s="269"/>
      <c r="D15" s="269"/>
      <c r="G15" s="269"/>
      <c r="H15" s="269"/>
      <c r="I15" s="269"/>
      <c r="J15" s="270" t="s">
        <v>242</v>
      </c>
      <c r="K15" s="270"/>
      <c r="L15" s="270"/>
      <c r="M15" s="270"/>
      <c r="N15" s="270"/>
      <c r="O15" s="270"/>
      <c r="P15" s="270"/>
    </row>
    <row r="16" spans="1:16" ht="15" customHeight="1" x14ac:dyDescent="0.25">
      <c r="A16" s="231"/>
      <c r="B16" s="232"/>
      <c r="C16" s="232"/>
      <c r="D16" s="233"/>
      <c r="E16" s="240" t="s">
        <v>67</v>
      </c>
      <c r="F16" s="240" t="s">
        <v>59</v>
      </c>
      <c r="G16" s="243" t="s">
        <v>9</v>
      </c>
      <c r="H16" s="244"/>
      <c r="I16" s="245"/>
      <c r="J16" s="252" t="s">
        <v>60</v>
      </c>
      <c r="K16" s="165" t="s">
        <v>222</v>
      </c>
      <c r="L16" s="200"/>
      <c r="M16" s="200"/>
      <c r="N16" s="200"/>
      <c r="O16" s="200"/>
      <c r="P16" s="166"/>
    </row>
    <row r="17" spans="1:16" ht="15" customHeight="1" x14ac:dyDescent="0.25">
      <c r="A17" s="234"/>
      <c r="B17" s="235"/>
      <c r="C17" s="235"/>
      <c r="D17" s="236"/>
      <c r="E17" s="241"/>
      <c r="F17" s="241"/>
      <c r="G17" s="246"/>
      <c r="H17" s="247"/>
      <c r="I17" s="248"/>
      <c r="J17" s="253"/>
      <c r="K17" s="243" t="s">
        <v>426</v>
      </c>
      <c r="L17" s="244"/>
      <c r="M17" s="245"/>
      <c r="N17" s="243" t="s">
        <v>587</v>
      </c>
      <c r="O17" s="244"/>
      <c r="P17" s="245"/>
    </row>
    <row r="18" spans="1:16" ht="48.75" customHeight="1" x14ac:dyDescent="0.25">
      <c r="A18" s="237"/>
      <c r="B18" s="238"/>
      <c r="C18" s="238"/>
      <c r="D18" s="239"/>
      <c r="E18" s="242"/>
      <c r="F18" s="242"/>
      <c r="G18" s="249"/>
      <c r="H18" s="250"/>
      <c r="I18" s="251"/>
      <c r="J18" s="254"/>
      <c r="K18" s="249"/>
      <c r="L18" s="250"/>
      <c r="M18" s="251"/>
      <c r="N18" s="249"/>
      <c r="O18" s="250"/>
      <c r="P18" s="251"/>
    </row>
    <row r="19" spans="1:16" ht="22.5" customHeight="1" x14ac:dyDescent="0.25">
      <c r="A19" s="204" t="s">
        <v>61</v>
      </c>
      <c r="B19" s="205"/>
      <c r="C19" s="205"/>
      <c r="D19" s="206"/>
      <c r="E19" s="102" t="s">
        <v>63</v>
      </c>
      <c r="F19" s="103"/>
      <c r="G19" s="207"/>
      <c r="H19" s="208"/>
      <c r="I19" s="209"/>
      <c r="J19" s="90"/>
      <c r="K19" s="259">
        <f>K20+K21+K22+K23+K24+K25+K26+K27+K28+K29+K30+K31+K32+K33+K34+K35+K38+K40+K42+K43+K45+K46+K47+K48+K49+K50+K51+K52+K53+K54+K55+K56+K57+K58+K59+K60+K61+K62+K63+K64+K65+K39+K36+K37+K66+K44+K41</f>
        <v>66659454.180000007</v>
      </c>
      <c r="L19" s="260"/>
      <c r="M19" s="261"/>
      <c r="N19" s="259">
        <f>N20+N21+N22+N23+N24+N25+N26+N27+N28+N29+N30+N31+N32+N33+N34+N35+N38+N40+N42+N43+N45+N46+N47+N48+N49+N50+N51+N52+N53+N54+N55+N56+N57+N58+N59+N60+N61+N62+N63+N64+N65+N39+N36+N37+N66+N44+N41</f>
        <v>113920369.58</v>
      </c>
      <c r="O19" s="260"/>
      <c r="P19" s="261"/>
    </row>
    <row r="20" spans="1:16" ht="63.75" customHeight="1" x14ac:dyDescent="0.25">
      <c r="A20" s="197" t="s">
        <v>90</v>
      </c>
      <c r="B20" s="202"/>
      <c r="C20" s="202"/>
      <c r="D20" s="203"/>
      <c r="E20" s="38" t="s">
        <v>63</v>
      </c>
      <c r="F20" s="38" t="s">
        <v>71</v>
      </c>
      <c r="G20" s="165">
        <v>4190000250</v>
      </c>
      <c r="H20" s="200"/>
      <c r="I20" s="166"/>
      <c r="J20" s="41">
        <v>100</v>
      </c>
      <c r="K20" s="177">
        <v>1706906</v>
      </c>
      <c r="L20" s="255"/>
      <c r="M20" s="178"/>
      <c r="N20" s="177">
        <v>1706906</v>
      </c>
      <c r="O20" s="255"/>
      <c r="P20" s="178"/>
    </row>
    <row r="21" spans="1:16" ht="69.75" customHeight="1" x14ac:dyDescent="0.25">
      <c r="A21" s="197" t="s">
        <v>392</v>
      </c>
      <c r="B21" s="198"/>
      <c r="C21" s="198"/>
      <c r="D21" s="199"/>
      <c r="E21" s="38" t="s">
        <v>63</v>
      </c>
      <c r="F21" s="38" t="s">
        <v>39</v>
      </c>
      <c r="G21" s="165">
        <v>3330180360</v>
      </c>
      <c r="H21" s="200"/>
      <c r="I21" s="166"/>
      <c r="J21" s="41">
        <v>100</v>
      </c>
      <c r="K21" s="177">
        <v>564561.44999999995</v>
      </c>
      <c r="L21" s="255"/>
      <c r="M21" s="178"/>
      <c r="N21" s="177">
        <v>564561.44999999995</v>
      </c>
      <c r="O21" s="255"/>
      <c r="P21" s="178"/>
    </row>
    <row r="22" spans="1:16" ht="54.75" customHeight="1" x14ac:dyDescent="0.25">
      <c r="A22" s="197" t="s">
        <v>458</v>
      </c>
      <c r="B22" s="202"/>
      <c r="C22" s="202"/>
      <c r="D22" s="203"/>
      <c r="E22" s="38" t="s">
        <v>63</v>
      </c>
      <c r="F22" s="38" t="s">
        <v>39</v>
      </c>
      <c r="G22" s="165">
        <v>4190000280</v>
      </c>
      <c r="H22" s="200"/>
      <c r="I22" s="166"/>
      <c r="J22" s="41">
        <v>100</v>
      </c>
      <c r="K22" s="177">
        <v>19744451</v>
      </c>
      <c r="L22" s="255"/>
      <c r="M22" s="178"/>
      <c r="N22" s="177">
        <v>19744451</v>
      </c>
      <c r="O22" s="255"/>
      <c r="P22" s="178"/>
    </row>
    <row r="23" spans="1:16" ht="40.5" customHeight="1" x14ac:dyDescent="0.25">
      <c r="A23" s="197" t="s">
        <v>459</v>
      </c>
      <c r="B23" s="202"/>
      <c r="C23" s="202"/>
      <c r="D23" s="203"/>
      <c r="E23" s="38" t="s">
        <v>63</v>
      </c>
      <c r="F23" s="38" t="s">
        <v>39</v>
      </c>
      <c r="G23" s="165">
        <v>4190000280</v>
      </c>
      <c r="H23" s="200"/>
      <c r="I23" s="166"/>
      <c r="J23" s="41">
        <v>200</v>
      </c>
      <c r="K23" s="177">
        <v>849115.8</v>
      </c>
      <c r="L23" s="255"/>
      <c r="M23" s="178"/>
      <c r="N23" s="177">
        <v>849115.8</v>
      </c>
      <c r="O23" s="255"/>
      <c r="P23" s="178"/>
    </row>
    <row r="24" spans="1:16" ht="27.75" customHeight="1" x14ac:dyDescent="0.25">
      <c r="A24" s="197" t="s">
        <v>460</v>
      </c>
      <c r="B24" s="202"/>
      <c r="C24" s="202"/>
      <c r="D24" s="203"/>
      <c r="E24" s="38" t="s">
        <v>63</v>
      </c>
      <c r="F24" s="38" t="s">
        <v>39</v>
      </c>
      <c r="G24" s="165">
        <v>4190000280</v>
      </c>
      <c r="H24" s="200"/>
      <c r="I24" s="166"/>
      <c r="J24" s="41">
        <v>800</v>
      </c>
      <c r="K24" s="177">
        <v>5900</v>
      </c>
      <c r="L24" s="255"/>
      <c r="M24" s="178"/>
      <c r="N24" s="177">
        <v>5900</v>
      </c>
      <c r="O24" s="255"/>
      <c r="P24" s="178"/>
    </row>
    <row r="25" spans="1:16" ht="52.5" customHeight="1" x14ac:dyDescent="0.25">
      <c r="A25" s="197" t="s">
        <v>510</v>
      </c>
      <c r="B25" s="202"/>
      <c r="C25" s="202"/>
      <c r="D25" s="203"/>
      <c r="E25" s="38" t="s">
        <v>63</v>
      </c>
      <c r="F25" s="38" t="s">
        <v>69</v>
      </c>
      <c r="G25" s="165">
        <v>4490051200</v>
      </c>
      <c r="H25" s="200"/>
      <c r="I25" s="166"/>
      <c r="J25" s="41">
        <v>200</v>
      </c>
      <c r="K25" s="182">
        <v>1349.83</v>
      </c>
      <c r="L25" s="262"/>
      <c r="M25" s="183"/>
      <c r="N25" s="182">
        <v>18324.580000000002</v>
      </c>
      <c r="O25" s="262"/>
      <c r="P25" s="183"/>
    </row>
    <row r="26" spans="1:16" ht="42.75" customHeight="1" x14ac:dyDescent="0.25">
      <c r="A26" s="256" t="s">
        <v>335</v>
      </c>
      <c r="B26" s="257"/>
      <c r="C26" s="257"/>
      <c r="D26" s="258"/>
      <c r="E26" s="38" t="s">
        <v>63</v>
      </c>
      <c r="F26" s="38" t="s">
        <v>42</v>
      </c>
      <c r="G26" s="165">
        <v>2890120600</v>
      </c>
      <c r="H26" s="200"/>
      <c r="I26" s="166"/>
      <c r="J26" s="41">
        <v>200</v>
      </c>
      <c r="K26" s="177">
        <v>100000</v>
      </c>
      <c r="L26" s="255"/>
      <c r="M26" s="178"/>
      <c r="N26" s="177">
        <v>100000</v>
      </c>
      <c r="O26" s="255"/>
      <c r="P26" s="178"/>
    </row>
    <row r="27" spans="1:16" ht="51.75" customHeight="1" x14ac:dyDescent="0.25">
      <c r="A27" s="197" t="s">
        <v>342</v>
      </c>
      <c r="B27" s="202"/>
      <c r="C27" s="202"/>
      <c r="D27" s="203"/>
      <c r="E27" s="38" t="s">
        <v>63</v>
      </c>
      <c r="F27" s="38" t="s">
        <v>42</v>
      </c>
      <c r="G27" s="165">
        <v>3110120800</v>
      </c>
      <c r="H27" s="200"/>
      <c r="I27" s="166"/>
      <c r="J27" s="41">
        <v>200</v>
      </c>
      <c r="K27" s="177">
        <v>400000</v>
      </c>
      <c r="L27" s="255"/>
      <c r="M27" s="178"/>
      <c r="N27" s="177">
        <v>400000</v>
      </c>
      <c r="O27" s="255"/>
      <c r="P27" s="178"/>
    </row>
    <row r="28" spans="1:16" ht="39" customHeight="1" x14ac:dyDescent="0.25">
      <c r="A28" s="197" t="s">
        <v>343</v>
      </c>
      <c r="B28" s="202"/>
      <c r="C28" s="202"/>
      <c r="D28" s="203"/>
      <c r="E28" s="38" t="s">
        <v>63</v>
      </c>
      <c r="F28" s="38" t="s">
        <v>42</v>
      </c>
      <c r="G28" s="165">
        <v>3110120810</v>
      </c>
      <c r="H28" s="200"/>
      <c r="I28" s="166"/>
      <c r="J28" s="41">
        <v>200</v>
      </c>
      <c r="K28" s="177">
        <v>100000</v>
      </c>
      <c r="L28" s="255"/>
      <c r="M28" s="178"/>
      <c r="N28" s="177">
        <v>100000</v>
      </c>
      <c r="O28" s="255"/>
      <c r="P28" s="178"/>
    </row>
    <row r="29" spans="1:16" ht="39" customHeight="1" x14ac:dyDescent="0.25">
      <c r="A29" s="197" t="s">
        <v>344</v>
      </c>
      <c r="B29" s="202"/>
      <c r="C29" s="202"/>
      <c r="D29" s="203"/>
      <c r="E29" s="38" t="s">
        <v>63</v>
      </c>
      <c r="F29" s="38" t="s">
        <v>42</v>
      </c>
      <c r="G29" s="165">
        <v>3110220820</v>
      </c>
      <c r="H29" s="200"/>
      <c r="I29" s="166"/>
      <c r="J29" s="41">
        <v>200</v>
      </c>
      <c r="K29" s="182">
        <v>1200000</v>
      </c>
      <c r="L29" s="262"/>
      <c r="M29" s="183"/>
      <c r="N29" s="182">
        <v>1200000</v>
      </c>
      <c r="O29" s="262"/>
      <c r="P29" s="183"/>
    </row>
    <row r="30" spans="1:16" ht="39.75" customHeight="1" x14ac:dyDescent="0.25">
      <c r="A30" s="197" t="s">
        <v>348</v>
      </c>
      <c r="B30" s="202"/>
      <c r="C30" s="202"/>
      <c r="D30" s="203"/>
      <c r="E30" s="38" t="s">
        <v>63</v>
      </c>
      <c r="F30" s="38" t="s">
        <v>42</v>
      </c>
      <c r="G30" s="165">
        <v>3210100700</v>
      </c>
      <c r="H30" s="200"/>
      <c r="I30" s="166"/>
      <c r="J30" s="41">
        <v>200</v>
      </c>
      <c r="K30" s="177">
        <v>40000</v>
      </c>
      <c r="L30" s="255"/>
      <c r="M30" s="178"/>
      <c r="N30" s="177">
        <v>40000</v>
      </c>
      <c r="O30" s="255"/>
      <c r="P30" s="178"/>
    </row>
    <row r="31" spans="1:16" ht="41.25" customHeight="1" x14ac:dyDescent="0.25">
      <c r="A31" s="197" t="s">
        <v>351</v>
      </c>
      <c r="B31" s="202"/>
      <c r="C31" s="202"/>
      <c r="D31" s="203"/>
      <c r="E31" s="38" t="s">
        <v>63</v>
      </c>
      <c r="F31" s="38" t="s">
        <v>42</v>
      </c>
      <c r="G31" s="165">
        <v>3210100740</v>
      </c>
      <c r="H31" s="200"/>
      <c r="I31" s="166"/>
      <c r="J31" s="41">
        <v>200</v>
      </c>
      <c r="K31" s="177">
        <v>10000</v>
      </c>
      <c r="L31" s="255"/>
      <c r="M31" s="178"/>
      <c r="N31" s="177">
        <v>10000</v>
      </c>
      <c r="O31" s="255"/>
      <c r="P31" s="178"/>
    </row>
    <row r="32" spans="1:16" ht="42.75" customHeight="1" x14ac:dyDescent="0.25">
      <c r="A32" s="197" t="s">
        <v>355</v>
      </c>
      <c r="B32" s="202"/>
      <c r="C32" s="202"/>
      <c r="D32" s="203"/>
      <c r="E32" s="38" t="s">
        <v>63</v>
      </c>
      <c r="F32" s="38" t="s">
        <v>42</v>
      </c>
      <c r="G32" s="165">
        <v>3310100810</v>
      </c>
      <c r="H32" s="200"/>
      <c r="I32" s="166"/>
      <c r="J32" s="41">
        <v>200</v>
      </c>
      <c r="K32" s="177">
        <v>700000</v>
      </c>
      <c r="L32" s="255"/>
      <c r="M32" s="178"/>
      <c r="N32" s="177">
        <v>700000</v>
      </c>
      <c r="O32" s="255"/>
      <c r="P32" s="178"/>
    </row>
    <row r="33" spans="1:16" ht="54" customHeight="1" x14ac:dyDescent="0.25">
      <c r="A33" s="197" t="s">
        <v>356</v>
      </c>
      <c r="B33" s="202"/>
      <c r="C33" s="202"/>
      <c r="D33" s="203"/>
      <c r="E33" s="38" t="s">
        <v>63</v>
      </c>
      <c r="F33" s="38" t="s">
        <v>42</v>
      </c>
      <c r="G33" s="165">
        <v>3310100840</v>
      </c>
      <c r="H33" s="200"/>
      <c r="I33" s="166"/>
      <c r="J33" s="41">
        <v>200</v>
      </c>
      <c r="K33" s="177">
        <v>100000</v>
      </c>
      <c r="L33" s="255"/>
      <c r="M33" s="178"/>
      <c r="N33" s="177">
        <v>100000</v>
      </c>
      <c r="O33" s="255"/>
      <c r="P33" s="178"/>
    </row>
    <row r="34" spans="1:16" ht="51.75" customHeight="1" x14ac:dyDescent="0.25">
      <c r="A34" s="197" t="s">
        <v>359</v>
      </c>
      <c r="B34" s="202"/>
      <c r="C34" s="202"/>
      <c r="D34" s="203"/>
      <c r="E34" s="38" t="s">
        <v>63</v>
      </c>
      <c r="F34" s="38" t="s">
        <v>42</v>
      </c>
      <c r="G34" s="165">
        <v>3320100820</v>
      </c>
      <c r="H34" s="200"/>
      <c r="I34" s="166"/>
      <c r="J34" s="41">
        <v>200</v>
      </c>
      <c r="K34" s="177">
        <v>50000</v>
      </c>
      <c r="L34" s="255"/>
      <c r="M34" s="178"/>
      <c r="N34" s="177">
        <v>50000</v>
      </c>
      <c r="O34" s="255"/>
      <c r="P34" s="178"/>
    </row>
    <row r="35" spans="1:16" ht="42" customHeight="1" x14ac:dyDescent="0.25">
      <c r="A35" s="197" t="s">
        <v>105</v>
      </c>
      <c r="B35" s="202"/>
      <c r="C35" s="202"/>
      <c r="D35" s="203"/>
      <c r="E35" s="38" t="s">
        <v>63</v>
      </c>
      <c r="F35" s="38" t="s">
        <v>42</v>
      </c>
      <c r="G35" s="165">
        <v>3320100830</v>
      </c>
      <c r="H35" s="200"/>
      <c r="I35" s="166"/>
      <c r="J35" s="41">
        <v>200</v>
      </c>
      <c r="K35" s="177">
        <v>350000</v>
      </c>
      <c r="L35" s="255"/>
      <c r="M35" s="178"/>
      <c r="N35" s="177">
        <v>350000</v>
      </c>
      <c r="O35" s="255"/>
      <c r="P35" s="178"/>
    </row>
    <row r="36" spans="1:16" ht="31.5" customHeight="1" x14ac:dyDescent="0.25">
      <c r="A36" s="229" t="s">
        <v>469</v>
      </c>
      <c r="B36" s="229"/>
      <c r="C36" s="229"/>
      <c r="D36" s="229"/>
      <c r="E36" s="38" t="s">
        <v>63</v>
      </c>
      <c r="F36" s="38" t="s">
        <v>42</v>
      </c>
      <c r="G36" s="165">
        <v>4290020120</v>
      </c>
      <c r="H36" s="200"/>
      <c r="I36" s="166"/>
      <c r="J36" s="41">
        <v>800</v>
      </c>
      <c r="K36" s="177">
        <v>50000</v>
      </c>
      <c r="L36" s="255"/>
      <c r="M36" s="178"/>
      <c r="N36" s="177">
        <v>50000</v>
      </c>
      <c r="O36" s="255"/>
      <c r="P36" s="178"/>
    </row>
    <row r="37" spans="1:16" ht="53.25" customHeight="1" x14ac:dyDescent="0.25">
      <c r="A37" s="229" t="s">
        <v>470</v>
      </c>
      <c r="B37" s="229"/>
      <c r="C37" s="229"/>
      <c r="D37" s="229"/>
      <c r="E37" s="38" t="s">
        <v>63</v>
      </c>
      <c r="F37" s="38" t="s">
        <v>42</v>
      </c>
      <c r="G37" s="165">
        <v>4290020140</v>
      </c>
      <c r="H37" s="200"/>
      <c r="I37" s="166"/>
      <c r="J37" s="41">
        <v>200</v>
      </c>
      <c r="K37" s="177">
        <v>84000</v>
      </c>
      <c r="L37" s="255"/>
      <c r="M37" s="178"/>
      <c r="N37" s="177">
        <v>84000</v>
      </c>
      <c r="O37" s="255"/>
      <c r="P37" s="178"/>
    </row>
    <row r="38" spans="1:16" ht="41.25" customHeight="1" x14ac:dyDescent="0.25">
      <c r="A38" s="197" t="s">
        <v>106</v>
      </c>
      <c r="B38" s="202"/>
      <c r="C38" s="202"/>
      <c r="D38" s="203"/>
      <c r="E38" s="38" t="s">
        <v>63</v>
      </c>
      <c r="F38" s="38" t="s">
        <v>42</v>
      </c>
      <c r="G38" s="165">
        <v>4390080350</v>
      </c>
      <c r="H38" s="200"/>
      <c r="I38" s="166"/>
      <c r="J38" s="41">
        <v>200</v>
      </c>
      <c r="K38" s="177">
        <v>6118.8</v>
      </c>
      <c r="L38" s="255"/>
      <c r="M38" s="178"/>
      <c r="N38" s="177">
        <v>6118.8</v>
      </c>
      <c r="O38" s="255"/>
      <c r="P38" s="178"/>
    </row>
    <row r="39" spans="1:16" ht="41.25" customHeight="1" x14ac:dyDescent="0.25">
      <c r="A39" s="197" t="s">
        <v>674</v>
      </c>
      <c r="B39" s="202"/>
      <c r="C39" s="202"/>
      <c r="D39" s="203"/>
      <c r="E39" s="38" t="s">
        <v>63</v>
      </c>
      <c r="F39" s="38" t="s">
        <v>45</v>
      </c>
      <c r="G39" s="165" t="s">
        <v>582</v>
      </c>
      <c r="H39" s="200"/>
      <c r="I39" s="166"/>
      <c r="J39" s="41">
        <v>200</v>
      </c>
      <c r="K39" s="177">
        <v>764679.03</v>
      </c>
      <c r="L39" s="255"/>
      <c r="M39" s="178"/>
      <c r="N39" s="177">
        <v>783593.33</v>
      </c>
      <c r="O39" s="255"/>
      <c r="P39" s="178"/>
    </row>
    <row r="40" spans="1:16" ht="57.75" customHeight="1" x14ac:dyDescent="0.25">
      <c r="A40" s="197" t="s">
        <v>415</v>
      </c>
      <c r="B40" s="202"/>
      <c r="C40" s="202"/>
      <c r="D40" s="203"/>
      <c r="E40" s="38" t="s">
        <v>63</v>
      </c>
      <c r="F40" s="38" t="s">
        <v>45</v>
      </c>
      <c r="G40" s="165">
        <v>4390080370</v>
      </c>
      <c r="H40" s="200"/>
      <c r="I40" s="166"/>
      <c r="J40" s="41">
        <v>200</v>
      </c>
      <c r="K40" s="177">
        <v>385890.78</v>
      </c>
      <c r="L40" s="255"/>
      <c r="M40" s="178"/>
      <c r="N40" s="177">
        <v>385890.78</v>
      </c>
      <c r="O40" s="255"/>
      <c r="P40" s="178"/>
    </row>
    <row r="41" spans="1:16" ht="93.75" customHeight="1" x14ac:dyDescent="0.25">
      <c r="A41" s="197" t="s">
        <v>671</v>
      </c>
      <c r="B41" s="202"/>
      <c r="C41" s="202"/>
      <c r="D41" s="203"/>
      <c r="E41" s="38" t="s">
        <v>63</v>
      </c>
      <c r="F41" s="38" t="s">
        <v>45</v>
      </c>
      <c r="G41" s="165">
        <v>4390082400</v>
      </c>
      <c r="H41" s="200"/>
      <c r="I41" s="166"/>
      <c r="J41" s="41">
        <v>200</v>
      </c>
      <c r="K41" s="177">
        <v>228137</v>
      </c>
      <c r="L41" s="255"/>
      <c r="M41" s="178"/>
      <c r="N41" s="177">
        <v>228137</v>
      </c>
      <c r="O41" s="255"/>
      <c r="P41" s="178"/>
    </row>
    <row r="42" spans="1:16" ht="56.25" customHeight="1" x14ac:dyDescent="0.25">
      <c r="A42" s="224" t="s">
        <v>323</v>
      </c>
      <c r="B42" s="225"/>
      <c r="C42" s="225"/>
      <c r="D42" s="226"/>
      <c r="E42" s="38" t="s">
        <v>63</v>
      </c>
      <c r="F42" s="38" t="s">
        <v>46</v>
      </c>
      <c r="G42" s="165">
        <v>2710120400</v>
      </c>
      <c r="H42" s="200"/>
      <c r="I42" s="166"/>
      <c r="J42" s="41">
        <v>200</v>
      </c>
      <c r="K42" s="177">
        <v>2303000</v>
      </c>
      <c r="L42" s="255"/>
      <c r="M42" s="178"/>
      <c r="N42" s="177">
        <v>2303000</v>
      </c>
      <c r="O42" s="255"/>
      <c r="P42" s="178"/>
    </row>
    <row r="43" spans="1:16" ht="67.5" customHeight="1" x14ac:dyDescent="0.25">
      <c r="A43" s="224" t="s">
        <v>325</v>
      </c>
      <c r="B43" s="225"/>
      <c r="C43" s="225"/>
      <c r="D43" s="226"/>
      <c r="E43" s="38" t="s">
        <v>63</v>
      </c>
      <c r="F43" s="38" t="s">
        <v>46</v>
      </c>
      <c r="G43" s="165">
        <v>2720120410</v>
      </c>
      <c r="H43" s="200"/>
      <c r="I43" s="166"/>
      <c r="J43" s="41">
        <v>200</v>
      </c>
      <c r="K43" s="177">
        <v>6651427.6100000003</v>
      </c>
      <c r="L43" s="255"/>
      <c r="M43" s="178"/>
      <c r="N43" s="177">
        <v>6804048.2699999996</v>
      </c>
      <c r="O43" s="255"/>
      <c r="P43" s="178"/>
    </row>
    <row r="44" spans="1:16" ht="66.75" customHeight="1" x14ac:dyDescent="0.25">
      <c r="A44" s="224" t="s">
        <v>393</v>
      </c>
      <c r="B44" s="225"/>
      <c r="C44" s="225"/>
      <c r="D44" s="226"/>
      <c r="E44" s="38" t="s">
        <v>63</v>
      </c>
      <c r="F44" s="38" t="s">
        <v>46</v>
      </c>
      <c r="G44" s="165" t="s">
        <v>373</v>
      </c>
      <c r="H44" s="200"/>
      <c r="I44" s="166"/>
      <c r="J44" s="88">
        <v>200</v>
      </c>
      <c r="K44" s="177">
        <v>9497238.5999999996</v>
      </c>
      <c r="L44" s="255"/>
      <c r="M44" s="178"/>
      <c r="N44" s="177">
        <v>9835172.7200000007</v>
      </c>
      <c r="O44" s="255"/>
      <c r="P44" s="178"/>
    </row>
    <row r="45" spans="1:16" ht="42.75" customHeight="1" x14ac:dyDescent="0.25">
      <c r="A45" s="197" t="s">
        <v>328</v>
      </c>
      <c r="B45" s="202"/>
      <c r="C45" s="202"/>
      <c r="D45" s="203"/>
      <c r="E45" s="38" t="s">
        <v>63</v>
      </c>
      <c r="F45" s="38" t="s">
        <v>46</v>
      </c>
      <c r="G45" s="165">
        <v>2730100600</v>
      </c>
      <c r="H45" s="200"/>
      <c r="I45" s="166"/>
      <c r="J45" s="41">
        <v>200</v>
      </c>
      <c r="K45" s="177">
        <v>35000</v>
      </c>
      <c r="L45" s="255"/>
      <c r="M45" s="178"/>
      <c r="N45" s="177">
        <v>35000</v>
      </c>
      <c r="O45" s="255"/>
      <c r="P45" s="178"/>
    </row>
    <row r="46" spans="1:16" ht="94.5" customHeight="1" x14ac:dyDescent="0.25">
      <c r="A46" s="197" t="s">
        <v>386</v>
      </c>
      <c r="B46" s="202"/>
      <c r="C46" s="202"/>
      <c r="D46" s="203"/>
      <c r="E46" s="38" t="s">
        <v>63</v>
      </c>
      <c r="F46" s="38" t="s">
        <v>46</v>
      </c>
      <c r="G46" s="165">
        <v>2740100610</v>
      </c>
      <c r="H46" s="200"/>
      <c r="I46" s="166"/>
      <c r="J46" s="41">
        <v>200</v>
      </c>
      <c r="K46" s="177">
        <v>250000</v>
      </c>
      <c r="L46" s="255"/>
      <c r="M46" s="178"/>
      <c r="N46" s="177">
        <v>250000</v>
      </c>
      <c r="O46" s="255"/>
      <c r="P46" s="178"/>
    </row>
    <row r="47" spans="1:16" ht="55.5" customHeight="1" x14ac:dyDescent="0.25">
      <c r="A47" s="197" t="s">
        <v>424</v>
      </c>
      <c r="B47" s="202"/>
      <c r="C47" s="202"/>
      <c r="D47" s="203"/>
      <c r="E47" s="38" t="s">
        <v>63</v>
      </c>
      <c r="F47" s="38" t="s">
        <v>47</v>
      </c>
      <c r="G47" s="165">
        <v>2410120200</v>
      </c>
      <c r="H47" s="200"/>
      <c r="I47" s="166"/>
      <c r="J47" s="41">
        <v>800</v>
      </c>
      <c r="K47" s="177">
        <v>20000</v>
      </c>
      <c r="L47" s="255"/>
      <c r="M47" s="178"/>
      <c r="N47" s="177">
        <v>20000</v>
      </c>
      <c r="O47" s="255"/>
      <c r="P47" s="178"/>
    </row>
    <row r="48" spans="1:16" ht="29.25" customHeight="1" x14ac:dyDescent="0.25">
      <c r="A48" s="197" t="s">
        <v>500</v>
      </c>
      <c r="B48" s="202"/>
      <c r="C48" s="202"/>
      <c r="D48" s="203"/>
      <c r="E48" s="38" t="s">
        <v>63</v>
      </c>
      <c r="F48" s="38" t="s">
        <v>47</v>
      </c>
      <c r="G48" s="165">
        <v>2910120700</v>
      </c>
      <c r="H48" s="200"/>
      <c r="I48" s="166"/>
      <c r="J48" s="41">
        <v>200</v>
      </c>
      <c r="K48" s="177">
        <v>550000</v>
      </c>
      <c r="L48" s="255"/>
      <c r="M48" s="178"/>
      <c r="N48" s="177">
        <v>550000</v>
      </c>
      <c r="O48" s="255"/>
      <c r="P48" s="178"/>
    </row>
    <row r="49" spans="1:16" ht="41.25" customHeight="1" x14ac:dyDescent="0.25">
      <c r="A49" s="197" t="s">
        <v>741</v>
      </c>
      <c r="B49" s="202"/>
      <c r="C49" s="202"/>
      <c r="D49" s="203"/>
      <c r="E49" s="38" t="s">
        <v>63</v>
      </c>
      <c r="F49" s="38" t="s">
        <v>47</v>
      </c>
      <c r="G49" s="165">
        <v>2910220710</v>
      </c>
      <c r="H49" s="200"/>
      <c r="I49" s="166"/>
      <c r="J49" s="41">
        <v>200</v>
      </c>
      <c r="K49" s="177">
        <v>300000</v>
      </c>
      <c r="L49" s="255"/>
      <c r="M49" s="178"/>
      <c r="N49" s="177">
        <v>300000</v>
      </c>
      <c r="O49" s="255"/>
      <c r="P49" s="178"/>
    </row>
    <row r="50" spans="1:16" ht="41.25" customHeight="1" x14ac:dyDescent="0.25">
      <c r="A50" s="197" t="s">
        <v>377</v>
      </c>
      <c r="B50" s="202"/>
      <c r="C50" s="202"/>
      <c r="D50" s="203"/>
      <c r="E50" s="38" t="s">
        <v>63</v>
      </c>
      <c r="F50" s="38" t="s">
        <v>47</v>
      </c>
      <c r="G50" s="165">
        <v>3120120850</v>
      </c>
      <c r="H50" s="200"/>
      <c r="I50" s="166"/>
      <c r="J50" s="41">
        <v>200</v>
      </c>
      <c r="K50" s="177">
        <v>550000</v>
      </c>
      <c r="L50" s="255"/>
      <c r="M50" s="178"/>
      <c r="N50" s="177">
        <v>550000</v>
      </c>
      <c r="O50" s="255"/>
      <c r="P50" s="178"/>
    </row>
    <row r="51" spans="1:16" ht="42.75" customHeight="1" x14ac:dyDescent="0.25">
      <c r="A51" s="197" t="s">
        <v>378</v>
      </c>
      <c r="B51" s="202"/>
      <c r="C51" s="202"/>
      <c r="D51" s="203"/>
      <c r="E51" s="38" t="s">
        <v>63</v>
      </c>
      <c r="F51" s="38" t="s">
        <v>47</v>
      </c>
      <c r="G51" s="165">
        <v>3120120860</v>
      </c>
      <c r="H51" s="200"/>
      <c r="I51" s="166"/>
      <c r="J51" s="41">
        <v>200</v>
      </c>
      <c r="K51" s="177">
        <v>250000</v>
      </c>
      <c r="L51" s="255"/>
      <c r="M51" s="178"/>
      <c r="N51" s="177">
        <v>250000</v>
      </c>
      <c r="O51" s="255"/>
      <c r="P51" s="178"/>
    </row>
    <row r="52" spans="1:16" ht="51" customHeight="1" x14ac:dyDescent="0.25">
      <c r="A52" s="197" t="s">
        <v>379</v>
      </c>
      <c r="B52" s="202"/>
      <c r="C52" s="202"/>
      <c r="D52" s="203"/>
      <c r="E52" s="38" t="s">
        <v>63</v>
      </c>
      <c r="F52" s="38" t="s">
        <v>47</v>
      </c>
      <c r="G52" s="165">
        <v>3120120870</v>
      </c>
      <c r="H52" s="200"/>
      <c r="I52" s="166"/>
      <c r="J52" s="41">
        <v>200</v>
      </c>
      <c r="K52" s="177">
        <v>75000</v>
      </c>
      <c r="L52" s="255"/>
      <c r="M52" s="178"/>
      <c r="N52" s="177">
        <v>75000</v>
      </c>
      <c r="O52" s="255"/>
      <c r="P52" s="178"/>
    </row>
    <row r="53" spans="1:16" ht="43.5" customHeight="1" x14ac:dyDescent="0.25">
      <c r="A53" s="197" t="s">
        <v>332</v>
      </c>
      <c r="B53" s="202"/>
      <c r="C53" s="202"/>
      <c r="D53" s="203"/>
      <c r="E53" s="38" t="s">
        <v>63</v>
      </c>
      <c r="F53" s="38" t="s">
        <v>122</v>
      </c>
      <c r="G53" s="165">
        <v>2850120530</v>
      </c>
      <c r="H53" s="200"/>
      <c r="I53" s="166"/>
      <c r="J53" s="41">
        <v>200</v>
      </c>
      <c r="K53" s="177">
        <v>1120000</v>
      </c>
      <c r="L53" s="255"/>
      <c r="M53" s="178"/>
      <c r="N53" s="177">
        <v>1120000</v>
      </c>
      <c r="O53" s="255"/>
      <c r="P53" s="178"/>
    </row>
    <row r="54" spans="1:16" ht="27" customHeight="1" x14ac:dyDescent="0.25">
      <c r="A54" s="197" t="s">
        <v>685</v>
      </c>
      <c r="B54" s="202"/>
      <c r="C54" s="202"/>
      <c r="D54" s="203"/>
      <c r="E54" s="38" t="s">
        <v>63</v>
      </c>
      <c r="F54" s="38" t="s">
        <v>122</v>
      </c>
      <c r="G54" s="165">
        <v>2850120540</v>
      </c>
      <c r="H54" s="200"/>
      <c r="I54" s="166"/>
      <c r="J54" s="41">
        <v>200</v>
      </c>
      <c r="K54" s="177">
        <v>2000000</v>
      </c>
      <c r="L54" s="255"/>
      <c r="M54" s="178"/>
      <c r="N54" s="177">
        <v>2000000</v>
      </c>
      <c r="O54" s="255"/>
      <c r="P54" s="178"/>
    </row>
    <row r="55" spans="1:16" ht="40.5" customHeight="1" x14ac:dyDescent="0.25">
      <c r="A55" s="207" t="s">
        <v>330</v>
      </c>
      <c r="B55" s="208"/>
      <c r="C55" s="208"/>
      <c r="D55" s="209"/>
      <c r="E55" s="38" t="s">
        <v>63</v>
      </c>
      <c r="F55" s="38" t="s">
        <v>121</v>
      </c>
      <c r="G55" s="165">
        <v>2830140020</v>
      </c>
      <c r="H55" s="200"/>
      <c r="I55" s="166"/>
      <c r="J55" s="41">
        <v>400</v>
      </c>
      <c r="K55" s="177">
        <v>337710</v>
      </c>
      <c r="L55" s="255"/>
      <c r="M55" s="178"/>
      <c r="N55" s="177">
        <v>337710</v>
      </c>
      <c r="O55" s="255"/>
      <c r="P55" s="178"/>
    </row>
    <row r="56" spans="1:16" ht="42" customHeight="1" x14ac:dyDescent="0.25">
      <c r="A56" s="197" t="s">
        <v>453</v>
      </c>
      <c r="B56" s="202"/>
      <c r="C56" s="202"/>
      <c r="D56" s="203"/>
      <c r="E56" s="38" t="s">
        <v>63</v>
      </c>
      <c r="F56" s="38" t="s">
        <v>121</v>
      </c>
      <c r="G56" s="165">
        <v>2920220750</v>
      </c>
      <c r="H56" s="200"/>
      <c r="I56" s="166"/>
      <c r="J56" s="41">
        <v>200</v>
      </c>
      <c r="K56" s="177">
        <v>1808600</v>
      </c>
      <c r="L56" s="255"/>
      <c r="M56" s="178"/>
      <c r="N56" s="177">
        <v>1856700</v>
      </c>
      <c r="O56" s="255"/>
      <c r="P56" s="178"/>
    </row>
    <row r="57" spans="1:16" ht="52.5" customHeight="1" x14ac:dyDescent="0.25">
      <c r="A57" s="197" t="s">
        <v>454</v>
      </c>
      <c r="B57" s="202"/>
      <c r="C57" s="202"/>
      <c r="D57" s="203"/>
      <c r="E57" s="38" t="s">
        <v>63</v>
      </c>
      <c r="F57" s="38" t="s">
        <v>121</v>
      </c>
      <c r="G57" s="165">
        <v>2920220760</v>
      </c>
      <c r="H57" s="200"/>
      <c r="I57" s="166"/>
      <c r="J57" s="41">
        <v>200</v>
      </c>
      <c r="K57" s="177">
        <v>400000</v>
      </c>
      <c r="L57" s="255"/>
      <c r="M57" s="178"/>
      <c r="N57" s="177">
        <v>400000</v>
      </c>
      <c r="O57" s="255"/>
      <c r="P57" s="178"/>
    </row>
    <row r="58" spans="1:16" ht="43.5" customHeight="1" x14ac:dyDescent="0.25">
      <c r="A58" s="157" t="s">
        <v>501</v>
      </c>
      <c r="B58" s="222"/>
      <c r="C58" s="222"/>
      <c r="D58" s="223"/>
      <c r="E58" s="38" t="s">
        <v>63</v>
      </c>
      <c r="F58" s="38" t="s">
        <v>121</v>
      </c>
      <c r="G58" s="165">
        <v>4290090080</v>
      </c>
      <c r="H58" s="200"/>
      <c r="I58" s="166"/>
      <c r="J58" s="41">
        <v>800</v>
      </c>
      <c r="K58" s="177">
        <v>6614347.46</v>
      </c>
      <c r="L58" s="255"/>
      <c r="M58" s="178"/>
      <c r="N58" s="177">
        <v>3209120.67</v>
      </c>
      <c r="O58" s="255"/>
      <c r="P58" s="178"/>
    </row>
    <row r="59" spans="1:16" ht="41.25" customHeight="1" x14ac:dyDescent="0.25">
      <c r="A59" s="197" t="s">
        <v>224</v>
      </c>
      <c r="B59" s="202"/>
      <c r="C59" s="202"/>
      <c r="D59" s="203"/>
      <c r="E59" s="38" t="s">
        <v>63</v>
      </c>
      <c r="F59" s="38" t="s">
        <v>123</v>
      </c>
      <c r="G59" s="165">
        <v>2860120550</v>
      </c>
      <c r="H59" s="200"/>
      <c r="I59" s="166"/>
      <c r="J59" s="41">
        <v>200</v>
      </c>
      <c r="K59" s="177">
        <v>529100</v>
      </c>
      <c r="L59" s="255"/>
      <c r="M59" s="178"/>
      <c r="N59" s="177">
        <v>529100</v>
      </c>
      <c r="O59" s="255"/>
      <c r="P59" s="178"/>
    </row>
    <row r="60" spans="1:16" ht="30" customHeight="1" x14ac:dyDescent="0.25">
      <c r="A60" s="197" t="s">
        <v>225</v>
      </c>
      <c r="B60" s="202"/>
      <c r="C60" s="202"/>
      <c r="D60" s="203"/>
      <c r="E60" s="38" t="s">
        <v>63</v>
      </c>
      <c r="F60" s="38" t="s">
        <v>123</v>
      </c>
      <c r="G60" s="165">
        <v>2860120560</v>
      </c>
      <c r="H60" s="200"/>
      <c r="I60" s="166"/>
      <c r="J60" s="41">
        <v>200</v>
      </c>
      <c r="K60" s="177">
        <v>583800</v>
      </c>
      <c r="L60" s="255"/>
      <c r="M60" s="178"/>
      <c r="N60" s="177">
        <v>583800</v>
      </c>
      <c r="O60" s="255"/>
      <c r="P60" s="178"/>
    </row>
    <row r="61" spans="1:16" ht="40.5" customHeight="1" x14ac:dyDescent="0.25">
      <c r="A61" s="197" t="s">
        <v>226</v>
      </c>
      <c r="B61" s="202"/>
      <c r="C61" s="202"/>
      <c r="D61" s="203"/>
      <c r="E61" s="38" t="s">
        <v>63</v>
      </c>
      <c r="F61" s="38" t="s">
        <v>123</v>
      </c>
      <c r="G61" s="165">
        <v>2880120580</v>
      </c>
      <c r="H61" s="200"/>
      <c r="I61" s="166"/>
      <c r="J61" s="41">
        <v>200</v>
      </c>
      <c r="K61" s="177">
        <v>300000</v>
      </c>
      <c r="L61" s="255"/>
      <c r="M61" s="178"/>
      <c r="N61" s="177">
        <v>300000</v>
      </c>
      <c r="O61" s="255"/>
      <c r="P61" s="178"/>
    </row>
    <row r="62" spans="1:16" ht="39" customHeight="1" x14ac:dyDescent="0.25">
      <c r="A62" s="197" t="s">
        <v>227</v>
      </c>
      <c r="B62" s="202"/>
      <c r="C62" s="202"/>
      <c r="D62" s="203"/>
      <c r="E62" s="38" t="s">
        <v>63</v>
      </c>
      <c r="F62" s="38" t="s">
        <v>123</v>
      </c>
      <c r="G62" s="165">
        <v>2880120590</v>
      </c>
      <c r="H62" s="200"/>
      <c r="I62" s="166"/>
      <c r="J62" s="41">
        <v>200</v>
      </c>
      <c r="K62" s="177">
        <v>50000</v>
      </c>
      <c r="L62" s="255"/>
      <c r="M62" s="178"/>
      <c r="N62" s="177">
        <v>50000</v>
      </c>
      <c r="O62" s="255"/>
      <c r="P62" s="178"/>
    </row>
    <row r="63" spans="1:16" ht="34.5" customHeight="1" x14ac:dyDescent="0.25">
      <c r="A63" s="197" t="s">
        <v>136</v>
      </c>
      <c r="B63" s="202"/>
      <c r="C63" s="202"/>
      <c r="D63" s="203"/>
      <c r="E63" s="38" t="s">
        <v>63</v>
      </c>
      <c r="F63" s="38" t="s">
        <v>123</v>
      </c>
      <c r="G63" s="165" t="s">
        <v>339</v>
      </c>
      <c r="H63" s="200"/>
      <c r="I63" s="166"/>
      <c r="J63" s="41">
        <v>200</v>
      </c>
      <c r="K63" s="177">
        <v>700000</v>
      </c>
      <c r="L63" s="255"/>
      <c r="M63" s="178"/>
      <c r="N63" s="177">
        <v>700000</v>
      </c>
      <c r="O63" s="255"/>
      <c r="P63" s="178"/>
    </row>
    <row r="64" spans="1:16" ht="32.25" customHeight="1" x14ac:dyDescent="0.25">
      <c r="A64" s="197" t="s">
        <v>91</v>
      </c>
      <c r="B64" s="202"/>
      <c r="C64" s="202"/>
      <c r="D64" s="203"/>
      <c r="E64" s="38" t="s">
        <v>63</v>
      </c>
      <c r="F64" s="38">
        <v>1001</v>
      </c>
      <c r="G64" s="165">
        <v>4290007010</v>
      </c>
      <c r="H64" s="200"/>
      <c r="I64" s="166"/>
      <c r="J64" s="41">
        <v>300</v>
      </c>
      <c r="K64" s="177">
        <v>1792320</v>
      </c>
      <c r="L64" s="255"/>
      <c r="M64" s="178"/>
      <c r="N64" s="177">
        <v>1792320</v>
      </c>
      <c r="O64" s="255"/>
      <c r="P64" s="178"/>
    </row>
    <row r="65" spans="1:16" ht="54.75" customHeight="1" x14ac:dyDescent="0.25">
      <c r="A65" s="197" t="s">
        <v>688</v>
      </c>
      <c r="B65" s="202"/>
      <c r="C65" s="202"/>
      <c r="D65" s="203"/>
      <c r="E65" s="38" t="s">
        <v>63</v>
      </c>
      <c r="F65" s="38" t="s">
        <v>57</v>
      </c>
      <c r="G65" s="165" t="s">
        <v>372</v>
      </c>
      <c r="H65" s="200"/>
      <c r="I65" s="166"/>
      <c r="J65" s="41">
        <v>400</v>
      </c>
      <c r="K65" s="177">
        <v>2500800.8199999998</v>
      </c>
      <c r="L65" s="255"/>
      <c r="M65" s="178"/>
      <c r="N65" s="177">
        <v>2087348.67</v>
      </c>
      <c r="O65" s="255"/>
      <c r="P65" s="178"/>
    </row>
    <row r="66" spans="1:16" ht="52.5" customHeight="1" x14ac:dyDescent="0.25">
      <c r="A66" s="263" t="s">
        <v>583</v>
      </c>
      <c r="B66" s="264"/>
      <c r="C66" s="264"/>
      <c r="D66" s="265"/>
      <c r="E66" s="38" t="s">
        <v>63</v>
      </c>
      <c r="F66" s="38" t="s">
        <v>592</v>
      </c>
      <c r="G66" s="165" t="s">
        <v>584</v>
      </c>
      <c r="H66" s="200"/>
      <c r="I66" s="166"/>
      <c r="J66" s="41">
        <v>400</v>
      </c>
      <c r="K66" s="177"/>
      <c r="L66" s="255"/>
      <c r="M66" s="178"/>
      <c r="N66" s="177">
        <v>50505050.509999998</v>
      </c>
      <c r="O66" s="255"/>
      <c r="P66" s="178"/>
    </row>
    <row r="67" spans="1:16" ht="18.75" customHeight="1" x14ac:dyDescent="0.25">
      <c r="A67" s="204" t="s">
        <v>62</v>
      </c>
      <c r="B67" s="205"/>
      <c r="C67" s="205"/>
      <c r="D67" s="206"/>
      <c r="E67" s="102" t="s">
        <v>64</v>
      </c>
      <c r="F67" s="38"/>
      <c r="G67" s="165"/>
      <c r="H67" s="200"/>
      <c r="I67" s="166"/>
      <c r="J67" s="41"/>
      <c r="K67" s="266">
        <f>K68+K69</f>
        <v>934317</v>
      </c>
      <c r="L67" s="267"/>
      <c r="M67" s="268"/>
      <c r="N67" s="266">
        <f>N68+N69</f>
        <v>934317</v>
      </c>
      <c r="O67" s="267"/>
      <c r="P67" s="268"/>
    </row>
    <row r="68" spans="1:16" ht="54.75" customHeight="1" x14ac:dyDescent="0.25">
      <c r="A68" s="197" t="s">
        <v>455</v>
      </c>
      <c r="B68" s="202"/>
      <c r="C68" s="202"/>
      <c r="D68" s="203"/>
      <c r="E68" s="38" t="s">
        <v>64</v>
      </c>
      <c r="F68" s="38" t="s">
        <v>38</v>
      </c>
      <c r="G68" s="165">
        <v>4090000270</v>
      </c>
      <c r="H68" s="200"/>
      <c r="I68" s="166"/>
      <c r="J68" s="41">
        <v>100</v>
      </c>
      <c r="K68" s="177">
        <v>764159</v>
      </c>
      <c r="L68" s="255"/>
      <c r="M68" s="178"/>
      <c r="N68" s="177">
        <v>764159</v>
      </c>
      <c r="O68" s="255"/>
      <c r="P68" s="178"/>
    </row>
    <row r="69" spans="1:16" ht="39" customHeight="1" x14ac:dyDescent="0.25">
      <c r="A69" s="197" t="s">
        <v>456</v>
      </c>
      <c r="B69" s="202"/>
      <c r="C69" s="202"/>
      <c r="D69" s="203"/>
      <c r="E69" s="38" t="s">
        <v>64</v>
      </c>
      <c r="F69" s="38" t="s">
        <v>38</v>
      </c>
      <c r="G69" s="165">
        <v>4090000270</v>
      </c>
      <c r="H69" s="200"/>
      <c r="I69" s="166"/>
      <c r="J69" s="41">
        <v>200</v>
      </c>
      <c r="K69" s="177">
        <v>170158</v>
      </c>
      <c r="L69" s="255"/>
      <c r="M69" s="178"/>
      <c r="N69" s="177">
        <v>170158</v>
      </c>
      <c r="O69" s="255"/>
      <c r="P69" s="178"/>
    </row>
    <row r="70" spans="1:16" ht="19.5" customHeight="1" x14ac:dyDescent="0.25">
      <c r="A70" s="204" t="s">
        <v>4</v>
      </c>
      <c r="B70" s="205"/>
      <c r="C70" s="205"/>
      <c r="D70" s="206"/>
      <c r="E70" s="102" t="s">
        <v>5</v>
      </c>
      <c r="F70" s="103"/>
      <c r="G70" s="165"/>
      <c r="H70" s="200"/>
      <c r="I70" s="166"/>
      <c r="J70" s="90"/>
      <c r="K70" s="259">
        <f>K71+K72+K73+K74+K75+K76+K77+K78+K79+K80+K81+K82+K83+K84+K85+K86+K87+K88+K89+K90+K91+K92+K93+K94</f>
        <v>48033844.590000004</v>
      </c>
      <c r="L70" s="260"/>
      <c r="M70" s="261"/>
      <c r="N70" s="259">
        <f>N71+N72+N73+N74+N75+N76+N77+N78+N79+N80+N81+N82+N83+N84+N85+N86+N87+N88+N89+N90+N91+N92+N93+N94</f>
        <v>52160196.020000003</v>
      </c>
      <c r="O70" s="260"/>
      <c r="P70" s="261"/>
    </row>
    <row r="71" spans="1:16" ht="69" customHeight="1" x14ac:dyDescent="0.25">
      <c r="A71" s="197" t="s">
        <v>464</v>
      </c>
      <c r="B71" s="202"/>
      <c r="C71" s="202"/>
      <c r="D71" s="203"/>
      <c r="E71" s="38" t="s">
        <v>5</v>
      </c>
      <c r="F71" s="38" t="s">
        <v>40</v>
      </c>
      <c r="G71" s="165">
        <v>4190000290</v>
      </c>
      <c r="H71" s="200"/>
      <c r="I71" s="166"/>
      <c r="J71" s="41">
        <v>100</v>
      </c>
      <c r="K71" s="177">
        <v>4986611</v>
      </c>
      <c r="L71" s="255"/>
      <c r="M71" s="178"/>
      <c r="N71" s="177">
        <v>4986611</v>
      </c>
      <c r="O71" s="255"/>
      <c r="P71" s="178"/>
    </row>
    <row r="72" spans="1:16" ht="37.5" customHeight="1" x14ac:dyDescent="0.25">
      <c r="A72" s="197" t="s">
        <v>465</v>
      </c>
      <c r="B72" s="202"/>
      <c r="C72" s="202"/>
      <c r="D72" s="203"/>
      <c r="E72" s="38" t="s">
        <v>5</v>
      </c>
      <c r="F72" s="38" t="s">
        <v>40</v>
      </c>
      <c r="G72" s="165">
        <v>4190000290</v>
      </c>
      <c r="H72" s="200"/>
      <c r="I72" s="166"/>
      <c r="J72" s="41">
        <v>200</v>
      </c>
      <c r="K72" s="177">
        <v>233347</v>
      </c>
      <c r="L72" s="255"/>
      <c r="M72" s="178"/>
      <c r="N72" s="177">
        <v>233347</v>
      </c>
      <c r="O72" s="255"/>
      <c r="P72" s="178"/>
    </row>
    <row r="73" spans="1:16" ht="27.75" customHeight="1" x14ac:dyDescent="0.25">
      <c r="A73" s="197" t="s">
        <v>466</v>
      </c>
      <c r="B73" s="202"/>
      <c r="C73" s="202"/>
      <c r="D73" s="203"/>
      <c r="E73" s="38" t="s">
        <v>5</v>
      </c>
      <c r="F73" s="38" t="s">
        <v>40</v>
      </c>
      <c r="G73" s="165">
        <v>4190000290</v>
      </c>
      <c r="H73" s="200"/>
      <c r="I73" s="166"/>
      <c r="J73" s="41">
        <v>800</v>
      </c>
      <c r="K73" s="177">
        <v>2000</v>
      </c>
      <c r="L73" s="255"/>
      <c r="M73" s="178"/>
      <c r="N73" s="177">
        <v>2000</v>
      </c>
      <c r="O73" s="255"/>
      <c r="P73" s="178"/>
    </row>
    <row r="74" spans="1:16" ht="28.5" customHeight="1" x14ac:dyDescent="0.25">
      <c r="A74" s="197" t="s">
        <v>502</v>
      </c>
      <c r="B74" s="202"/>
      <c r="C74" s="202"/>
      <c r="D74" s="203"/>
      <c r="E74" s="38" t="s">
        <v>5</v>
      </c>
      <c r="F74" s="38" t="s">
        <v>41</v>
      </c>
      <c r="G74" s="165">
        <v>4290020090</v>
      </c>
      <c r="H74" s="200"/>
      <c r="I74" s="166"/>
      <c r="J74" s="41">
        <v>800</v>
      </c>
      <c r="K74" s="177">
        <v>4502529.53</v>
      </c>
      <c r="L74" s="255"/>
      <c r="M74" s="178"/>
      <c r="N74" s="177">
        <v>8658911.9900000002</v>
      </c>
      <c r="O74" s="255"/>
      <c r="P74" s="178"/>
    </row>
    <row r="75" spans="1:16" ht="43.5" customHeight="1" x14ac:dyDescent="0.25">
      <c r="A75" s="256" t="s">
        <v>355</v>
      </c>
      <c r="B75" s="257"/>
      <c r="C75" s="257"/>
      <c r="D75" s="258"/>
      <c r="E75" s="38" t="s">
        <v>5</v>
      </c>
      <c r="F75" s="38" t="s">
        <v>42</v>
      </c>
      <c r="G75" s="165">
        <v>3310100810</v>
      </c>
      <c r="H75" s="200"/>
      <c r="I75" s="166"/>
      <c r="J75" s="41">
        <v>200</v>
      </c>
      <c r="K75" s="177">
        <v>200000</v>
      </c>
      <c r="L75" s="255"/>
      <c r="M75" s="178"/>
      <c r="N75" s="177">
        <v>200000</v>
      </c>
      <c r="O75" s="255"/>
      <c r="P75" s="178"/>
    </row>
    <row r="76" spans="1:16" ht="71.25" customHeight="1" x14ac:dyDescent="0.25">
      <c r="A76" s="197" t="s">
        <v>471</v>
      </c>
      <c r="B76" s="202"/>
      <c r="C76" s="202"/>
      <c r="D76" s="203"/>
      <c r="E76" s="38" t="s">
        <v>5</v>
      </c>
      <c r="F76" s="38" t="s">
        <v>416</v>
      </c>
      <c r="G76" s="165">
        <v>4290000300</v>
      </c>
      <c r="H76" s="200"/>
      <c r="I76" s="166"/>
      <c r="J76" s="41">
        <v>100</v>
      </c>
      <c r="K76" s="177">
        <v>5567942</v>
      </c>
      <c r="L76" s="255"/>
      <c r="M76" s="178"/>
      <c r="N76" s="177">
        <v>5567942</v>
      </c>
      <c r="O76" s="255"/>
      <c r="P76" s="178"/>
    </row>
    <row r="77" spans="1:16" ht="56.25" customHeight="1" x14ac:dyDescent="0.25">
      <c r="A77" s="197" t="s">
        <v>472</v>
      </c>
      <c r="B77" s="202"/>
      <c r="C77" s="202"/>
      <c r="D77" s="203"/>
      <c r="E77" s="38" t="s">
        <v>5</v>
      </c>
      <c r="F77" s="38" t="s">
        <v>416</v>
      </c>
      <c r="G77" s="165">
        <v>4290000300</v>
      </c>
      <c r="H77" s="200"/>
      <c r="I77" s="166"/>
      <c r="J77" s="41">
        <v>200</v>
      </c>
      <c r="K77" s="182">
        <v>2924000</v>
      </c>
      <c r="L77" s="262"/>
      <c r="M77" s="183"/>
      <c r="N77" s="182">
        <v>2924000</v>
      </c>
      <c r="O77" s="262"/>
      <c r="P77" s="183"/>
    </row>
    <row r="78" spans="1:16" ht="42" customHeight="1" x14ac:dyDescent="0.25">
      <c r="A78" s="197" t="s">
        <v>473</v>
      </c>
      <c r="B78" s="202"/>
      <c r="C78" s="202"/>
      <c r="D78" s="203"/>
      <c r="E78" s="38" t="s">
        <v>5</v>
      </c>
      <c r="F78" s="38" t="s">
        <v>416</v>
      </c>
      <c r="G78" s="165">
        <v>4290000300</v>
      </c>
      <c r="H78" s="200"/>
      <c r="I78" s="166"/>
      <c r="J78" s="41">
        <v>800</v>
      </c>
      <c r="K78" s="177">
        <v>8046</v>
      </c>
      <c r="L78" s="255"/>
      <c r="M78" s="178"/>
      <c r="N78" s="177">
        <v>8046</v>
      </c>
      <c r="O78" s="255"/>
      <c r="P78" s="178"/>
    </row>
    <row r="79" spans="1:16" ht="60" customHeight="1" x14ac:dyDescent="0.25">
      <c r="A79" s="197" t="s">
        <v>290</v>
      </c>
      <c r="B79" s="202"/>
      <c r="C79" s="202"/>
      <c r="D79" s="203"/>
      <c r="E79" s="38" t="s">
        <v>5</v>
      </c>
      <c r="F79" s="38" t="s">
        <v>416</v>
      </c>
      <c r="G79" s="165">
        <v>4290002181</v>
      </c>
      <c r="H79" s="200"/>
      <c r="I79" s="166"/>
      <c r="J79" s="41">
        <v>100</v>
      </c>
      <c r="K79" s="177">
        <v>298147</v>
      </c>
      <c r="L79" s="255"/>
      <c r="M79" s="178"/>
      <c r="N79" s="177">
        <v>298147</v>
      </c>
      <c r="O79" s="255"/>
      <c r="P79" s="178"/>
    </row>
    <row r="80" spans="1:16" ht="58.5" customHeight="1" x14ac:dyDescent="0.25">
      <c r="A80" s="197" t="s">
        <v>291</v>
      </c>
      <c r="B80" s="202"/>
      <c r="C80" s="202"/>
      <c r="D80" s="203"/>
      <c r="E80" s="38" t="s">
        <v>5</v>
      </c>
      <c r="F80" s="38" t="s">
        <v>416</v>
      </c>
      <c r="G80" s="165">
        <v>4290002182</v>
      </c>
      <c r="H80" s="200"/>
      <c r="I80" s="166"/>
      <c r="J80" s="41">
        <v>100</v>
      </c>
      <c r="K80" s="177">
        <v>424402</v>
      </c>
      <c r="L80" s="255"/>
      <c r="M80" s="178"/>
      <c r="N80" s="177">
        <v>424402</v>
      </c>
      <c r="O80" s="255"/>
      <c r="P80" s="178"/>
    </row>
    <row r="81" spans="1:16" ht="67.5" customHeight="1" x14ac:dyDescent="0.25">
      <c r="A81" s="197" t="s">
        <v>578</v>
      </c>
      <c r="B81" s="202"/>
      <c r="C81" s="202"/>
      <c r="D81" s="203"/>
      <c r="E81" s="38" t="s">
        <v>5</v>
      </c>
      <c r="F81" s="38" t="s">
        <v>47</v>
      </c>
      <c r="G81" s="165">
        <v>2410160010</v>
      </c>
      <c r="H81" s="200"/>
      <c r="I81" s="166"/>
      <c r="J81" s="41">
        <v>800</v>
      </c>
      <c r="K81" s="177">
        <v>280000</v>
      </c>
      <c r="L81" s="255"/>
      <c r="M81" s="178"/>
      <c r="N81" s="177">
        <v>280000</v>
      </c>
      <c r="O81" s="255"/>
      <c r="P81" s="178"/>
    </row>
    <row r="82" spans="1:16" ht="83.25" customHeight="1" x14ac:dyDescent="0.25">
      <c r="A82" s="197" t="s">
        <v>595</v>
      </c>
      <c r="B82" s="202"/>
      <c r="C82" s="202"/>
      <c r="D82" s="203"/>
      <c r="E82" s="38" t="s">
        <v>5</v>
      </c>
      <c r="F82" s="38" t="s">
        <v>47</v>
      </c>
      <c r="G82" s="165">
        <v>2410160020</v>
      </c>
      <c r="H82" s="200"/>
      <c r="I82" s="166"/>
      <c r="J82" s="41">
        <v>800</v>
      </c>
      <c r="K82" s="177">
        <v>200000</v>
      </c>
      <c r="L82" s="255"/>
      <c r="M82" s="178"/>
      <c r="N82" s="177">
        <v>200000</v>
      </c>
      <c r="O82" s="255"/>
      <c r="P82" s="178"/>
    </row>
    <row r="83" spans="1:16" ht="54.75" customHeight="1" x14ac:dyDescent="0.25">
      <c r="A83" s="197" t="s">
        <v>581</v>
      </c>
      <c r="B83" s="202"/>
      <c r="C83" s="202"/>
      <c r="D83" s="203"/>
      <c r="E83" s="38" t="s">
        <v>5</v>
      </c>
      <c r="F83" s="38" t="s">
        <v>122</v>
      </c>
      <c r="G83" s="165">
        <v>2850260200</v>
      </c>
      <c r="H83" s="200"/>
      <c r="I83" s="166"/>
      <c r="J83" s="41">
        <v>800</v>
      </c>
      <c r="K83" s="177">
        <v>1114800</v>
      </c>
      <c r="L83" s="255"/>
      <c r="M83" s="178"/>
      <c r="N83" s="177">
        <v>1114800</v>
      </c>
      <c r="O83" s="255"/>
      <c r="P83" s="178"/>
    </row>
    <row r="84" spans="1:16" ht="57" customHeight="1" x14ac:dyDescent="0.25">
      <c r="A84" s="197" t="s">
        <v>414</v>
      </c>
      <c r="B84" s="202"/>
      <c r="C84" s="202"/>
      <c r="D84" s="203"/>
      <c r="E84" s="38" t="s">
        <v>5</v>
      </c>
      <c r="F84" s="38" t="s">
        <v>121</v>
      </c>
      <c r="G84" s="165">
        <v>2870160240</v>
      </c>
      <c r="H84" s="200"/>
      <c r="I84" s="166"/>
      <c r="J84" s="41">
        <v>800</v>
      </c>
      <c r="K84" s="177">
        <v>18793065</v>
      </c>
      <c r="L84" s="255"/>
      <c r="M84" s="178"/>
      <c r="N84" s="177">
        <v>18762300</v>
      </c>
      <c r="O84" s="255"/>
      <c r="P84" s="178"/>
    </row>
    <row r="85" spans="1:16" ht="70.5" customHeight="1" x14ac:dyDescent="0.25">
      <c r="A85" s="197" t="s">
        <v>444</v>
      </c>
      <c r="B85" s="202"/>
      <c r="C85" s="202"/>
      <c r="D85" s="203"/>
      <c r="E85" s="38" t="s">
        <v>5</v>
      </c>
      <c r="F85" s="38" t="s">
        <v>133</v>
      </c>
      <c r="G85" s="165">
        <v>2220100210</v>
      </c>
      <c r="H85" s="200"/>
      <c r="I85" s="166"/>
      <c r="J85" s="41">
        <v>100</v>
      </c>
      <c r="K85" s="177">
        <v>1400600</v>
      </c>
      <c r="L85" s="255"/>
      <c r="M85" s="178"/>
      <c r="N85" s="177">
        <v>1400600</v>
      </c>
      <c r="O85" s="255"/>
      <c r="P85" s="178"/>
    </row>
    <row r="86" spans="1:16" ht="54" customHeight="1" x14ac:dyDescent="0.25">
      <c r="A86" s="197" t="s">
        <v>445</v>
      </c>
      <c r="B86" s="202"/>
      <c r="C86" s="202"/>
      <c r="D86" s="203"/>
      <c r="E86" s="38" t="s">
        <v>5</v>
      </c>
      <c r="F86" s="38" t="s">
        <v>133</v>
      </c>
      <c r="G86" s="165">
        <v>2220100210</v>
      </c>
      <c r="H86" s="200"/>
      <c r="I86" s="166"/>
      <c r="J86" s="41">
        <v>200</v>
      </c>
      <c r="K86" s="182">
        <v>83073</v>
      </c>
      <c r="L86" s="262"/>
      <c r="M86" s="183"/>
      <c r="N86" s="182">
        <v>83073</v>
      </c>
      <c r="O86" s="262"/>
      <c r="P86" s="183"/>
    </row>
    <row r="87" spans="1:16" ht="69.75" customHeight="1" x14ac:dyDescent="0.25">
      <c r="A87" s="197" t="s">
        <v>440</v>
      </c>
      <c r="B87" s="202"/>
      <c r="C87" s="202"/>
      <c r="D87" s="203"/>
      <c r="E87" s="38" t="s">
        <v>5</v>
      </c>
      <c r="F87" s="38" t="s">
        <v>54</v>
      </c>
      <c r="G87" s="165">
        <v>2210100170</v>
      </c>
      <c r="H87" s="200"/>
      <c r="I87" s="166"/>
      <c r="J87" s="41">
        <v>100</v>
      </c>
      <c r="K87" s="177">
        <v>2478743</v>
      </c>
      <c r="L87" s="255"/>
      <c r="M87" s="178"/>
      <c r="N87" s="177">
        <v>2478743</v>
      </c>
      <c r="O87" s="255"/>
      <c r="P87" s="178"/>
    </row>
    <row r="88" spans="1:16" ht="46.5" customHeight="1" x14ac:dyDescent="0.25">
      <c r="A88" s="197" t="s">
        <v>441</v>
      </c>
      <c r="B88" s="202"/>
      <c r="C88" s="202"/>
      <c r="D88" s="203"/>
      <c r="E88" s="38" t="s">
        <v>5</v>
      </c>
      <c r="F88" s="38" t="s">
        <v>54</v>
      </c>
      <c r="G88" s="165">
        <v>2210100170</v>
      </c>
      <c r="H88" s="200"/>
      <c r="I88" s="166"/>
      <c r="J88" s="41">
        <v>200</v>
      </c>
      <c r="K88" s="177">
        <v>2128104</v>
      </c>
      <c r="L88" s="255"/>
      <c r="M88" s="178"/>
      <c r="N88" s="177">
        <v>2128104</v>
      </c>
      <c r="O88" s="255"/>
      <c r="P88" s="178"/>
    </row>
    <row r="89" spans="1:16" ht="31.5" customHeight="1" x14ac:dyDescent="0.25">
      <c r="A89" s="197" t="s">
        <v>442</v>
      </c>
      <c r="B89" s="202"/>
      <c r="C89" s="202"/>
      <c r="D89" s="203"/>
      <c r="E89" s="38" t="s">
        <v>5</v>
      </c>
      <c r="F89" s="38" t="s">
        <v>54</v>
      </c>
      <c r="G89" s="165">
        <v>2210100170</v>
      </c>
      <c r="H89" s="200"/>
      <c r="I89" s="166"/>
      <c r="J89" s="41">
        <v>800</v>
      </c>
      <c r="K89" s="177">
        <v>14000</v>
      </c>
      <c r="L89" s="255"/>
      <c r="M89" s="178"/>
      <c r="N89" s="177">
        <v>14000</v>
      </c>
      <c r="O89" s="255"/>
      <c r="P89" s="178"/>
    </row>
    <row r="90" spans="1:16" ht="30" customHeight="1" x14ac:dyDescent="0.25">
      <c r="A90" s="197" t="s">
        <v>104</v>
      </c>
      <c r="B90" s="202"/>
      <c r="C90" s="202"/>
      <c r="D90" s="203"/>
      <c r="E90" s="38" t="s">
        <v>5</v>
      </c>
      <c r="F90" s="38" t="s">
        <v>54</v>
      </c>
      <c r="G90" s="165">
        <v>2210100180</v>
      </c>
      <c r="H90" s="200"/>
      <c r="I90" s="166"/>
      <c r="J90" s="41">
        <v>200</v>
      </c>
      <c r="K90" s="177">
        <v>15000</v>
      </c>
      <c r="L90" s="255"/>
      <c r="M90" s="178"/>
      <c r="N90" s="177">
        <v>15000</v>
      </c>
      <c r="O90" s="255"/>
      <c r="P90" s="178"/>
    </row>
    <row r="91" spans="1:16" ht="42" customHeight="1" x14ac:dyDescent="0.25">
      <c r="A91" s="197" t="s">
        <v>443</v>
      </c>
      <c r="B91" s="202"/>
      <c r="C91" s="202"/>
      <c r="D91" s="203"/>
      <c r="E91" s="38" t="s">
        <v>5</v>
      </c>
      <c r="F91" s="38" t="s">
        <v>54</v>
      </c>
      <c r="G91" s="165">
        <v>2210200190</v>
      </c>
      <c r="H91" s="200"/>
      <c r="I91" s="166"/>
      <c r="J91" s="41">
        <v>200</v>
      </c>
      <c r="K91" s="182">
        <v>91249</v>
      </c>
      <c r="L91" s="262"/>
      <c r="M91" s="183"/>
      <c r="N91" s="182">
        <v>91249</v>
      </c>
      <c r="O91" s="262"/>
      <c r="P91" s="183"/>
    </row>
    <row r="92" spans="1:16" ht="82.5" customHeight="1" x14ac:dyDescent="0.25">
      <c r="A92" s="197" t="s">
        <v>228</v>
      </c>
      <c r="B92" s="202"/>
      <c r="C92" s="202"/>
      <c r="D92" s="203"/>
      <c r="E92" s="38" t="s">
        <v>5</v>
      </c>
      <c r="F92" s="38" t="s">
        <v>54</v>
      </c>
      <c r="G92" s="165">
        <v>2210400200</v>
      </c>
      <c r="H92" s="200"/>
      <c r="I92" s="166"/>
      <c r="J92" s="41">
        <v>100</v>
      </c>
      <c r="K92" s="177">
        <v>1607057</v>
      </c>
      <c r="L92" s="255"/>
      <c r="M92" s="178"/>
      <c r="N92" s="177">
        <v>1607057</v>
      </c>
      <c r="O92" s="255"/>
      <c r="P92" s="178"/>
    </row>
    <row r="93" spans="1:16" ht="56.25" customHeight="1" x14ac:dyDescent="0.25">
      <c r="A93" s="207" t="s">
        <v>503</v>
      </c>
      <c r="B93" s="208"/>
      <c r="C93" s="208"/>
      <c r="D93" s="209"/>
      <c r="E93" s="38" t="s">
        <v>5</v>
      </c>
      <c r="F93" s="38" t="s">
        <v>54</v>
      </c>
      <c r="G93" s="165">
        <v>2210400200</v>
      </c>
      <c r="H93" s="200"/>
      <c r="I93" s="166"/>
      <c r="J93" s="41">
        <v>200</v>
      </c>
      <c r="K93" s="182">
        <v>658303.81000000006</v>
      </c>
      <c r="L93" s="262"/>
      <c r="M93" s="183"/>
      <c r="N93" s="182">
        <v>658296.39</v>
      </c>
      <c r="O93" s="262"/>
      <c r="P93" s="183"/>
    </row>
    <row r="94" spans="1:16" ht="53.25" customHeight="1" x14ac:dyDescent="0.25">
      <c r="A94" s="263" t="s">
        <v>576</v>
      </c>
      <c r="B94" s="264"/>
      <c r="C94" s="264"/>
      <c r="D94" s="265"/>
      <c r="E94" s="38" t="s">
        <v>5</v>
      </c>
      <c r="F94" s="38" t="s">
        <v>54</v>
      </c>
      <c r="G94" s="165" t="s">
        <v>577</v>
      </c>
      <c r="H94" s="200"/>
      <c r="I94" s="166"/>
      <c r="J94" s="41">
        <v>200</v>
      </c>
      <c r="K94" s="177">
        <v>22825.25</v>
      </c>
      <c r="L94" s="255"/>
      <c r="M94" s="178"/>
      <c r="N94" s="177">
        <v>23566.639999999999</v>
      </c>
      <c r="O94" s="255"/>
      <c r="P94" s="178"/>
    </row>
    <row r="95" spans="1:16" ht="28.5" customHeight="1" x14ac:dyDescent="0.25">
      <c r="A95" s="204" t="s">
        <v>68</v>
      </c>
      <c r="B95" s="205"/>
      <c r="C95" s="205"/>
      <c r="D95" s="206"/>
      <c r="E95" s="102" t="s">
        <v>6</v>
      </c>
      <c r="F95" s="38"/>
      <c r="G95" s="165"/>
      <c r="H95" s="200"/>
      <c r="I95" s="166"/>
      <c r="J95" s="41"/>
      <c r="K95" s="259">
        <f>K96+K97+K98+K99+K100+K101+K102+K103+K104+K107+K108+K109+K110+K112+K113+K114+K115+K116+K117+K118+K119+K120+K125+K126+K127+K136+K148+K149+K142+K143+K144+K145+K146+K150+K151+K152+K153+K154+K155+K156+K157+K160+K128+K129+K111+K137+K130+K131+K140+K123+K124+K158+K159+K147+K141+K138+K105+K106+K132+K133+K134+K135+K139+K121+K122</f>
        <v>174256296.49999994</v>
      </c>
      <c r="L95" s="260"/>
      <c r="M95" s="261"/>
      <c r="N95" s="259">
        <f>N96+N97+N98+N99+N100+N101+N102+N103+N104+N107+N108+N109+N110+N112+N113+N114+N115+N116+N117+N118+N119+N120+N125+N126+N127+N136+N148+N149+N142+N143+N144+N145+N146+N150+N151+N152+N153+N154+N155+N156+N157+N160+N128+N129+N111+N137+N130+N131+N140+N123+N124+N158+N159+N147+N141+N138+N105+N106+N132+N133+N134+N135+N139+N121+N122</f>
        <v>178736766.50999993</v>
      </c>
      <c r="O95" s="260"/>
      <c r="P95" s="261"/>
    </row>
    <row r="96" spans="1:16" ht="43.5" customHeight="1" x14ac:dyDescent="0.25">
      <c r="A96" s="197" t="s">
        <v>362</v>
      </c>
      <c r="B96" s="202"/>
      <c r="C96" s="202"/>
      <c r="D96" s="203"/>
      <c r="E96" s="38" t="s">
        <v>6</v>
      </c>
      <c r="F96" s="38" t="s">
        <v>49</v>
      </c>
      <c r="G96" s="165">
        <v>2110100030</v>
      </c>
      <c r="H96" s="200"/>
      <c r="I96" s="166"/>
      <c r="J96" s="41">
        <v>200</v>
      </c>
      <c r="K96" s="177">
        <v>438600</v>
      </c>
      <c r="L96" s="255"/>
      <c r="M96" s="178"/>
      <c r="N96" s="177">
        <v>438600</v>
      </c>
      <c r="O96" s="255"/>
      <c r="P96" s="178"/>
    </row>
    <row r="97" spans="1:16" ht="102.75" customHeight="1" x14ac:dyDescent="0.25">
      <c r="A97" s="197" t="s">
        <v>391</v>
      </c>
      <c r="B97" s="202"/>
      <c r="C97" s="202"/>
      <c r="D97" s="203"/>
      <c r="E97" s="38" t="s">
        <v>6</v>
      </c>
      <c r="F97" s="38" t="s">
        <v>49</v>
      </c>
      <c r="G97" s="165">
        <v>2120180100</v>
      </c>
      <c r="H97" s="200"/>
      <c r="I97" s="166"/>
      <c r="J97" s="41">
        <v>200</v>
      </c>
      <c r="K97" s="177">
        <v>29748</v>
      </c>
      <c r="L97" s="255"/>
      <c r="M97" s="178"/>
      <c r="N97" s="177">
        <v>29748</v>
      </c>
      <c r="O97" s="255"/>
      <c r="P97" s="178"/>
    </row>
    <row r="98" spans="1:16" ht="27" customHeight="1" x14ac:dyDescent="0.25">
      <c r="A98" s="197" t="s">
        <v>102</v>
      </c>
      <c r="B98" s="202"/>
      <c r="C98" s="202"/>
      <c r="D98" s="203"/>
      <c r="E98" s="38" t="s">
        <v>6</v>
      </c>
      <c r="F98" s="38" t="s">
        <v>49</v>
      </c>
      <c r="G98" s="165">
        <v>2140100060</v>
      </c>
      <c r="H98" s="200"/>
      <c r="I98" s="166"/>
      <c r="J98" s="41">
        <v>200</v>
      </c>
      <c r="K98" s="177">
        <v>1709430</v>
      </c>
      <c r="L98" s="255"/>
      <c r="M98" s="178"/>
      <c r="N98" s="177">
        <v>1709430</v>
      </c>
      <c r="O98" s="255"/>
      <c r="P98" s="178"/>
    </row>
    <row r="99" spans="1:16" ht="69" customHeight="1" x14ac:dyDescent="0.25">
      <c r="A99" s="197" t="s">
        <v>429</v>
      </c>
      <c r="B99" s="202"/>
      <c r="C99" s="202"/>
      <c r="D99" s="203"/>
      <c r="E99" s="38" t="s">
        <v>6</v>
      </c>
      <c r="F99" s="38" t="s">
        <v>49</v>
      </c>
      <c r="G99" s="165">
        <v>2140100080</v>
      </c>
      <c r="H99" s="200"/>
      <c r="I99" s="166"/>
      <c r="J99" s="41">
        <v>100</v>
      </c>
      <c r="K99" s="177">
        <v>1912600</v>
      </c>
      <c r="L99" s="255"/>
      <c r="M99" s="178"/>
      <c r="N99" s="177">
        <v>1912600</v>
      </c>
      <c r="O99" s="255"/>
      <c r="P99" s="178"/>
    </row>
    <row r="100" spans="1:16" ht="43.5" customHeight="1" x14ac:dyDescent="0.25">
      <c r="A100" s="197" t="s">
        <v>430</v>
      </c>
      <c r="B100" s="202"/>
      <c r="C100" s="202"/>
      <c r="D100" s="203"/>
      <c r="E100" s="38" t="s">
        <v>6</v>
      </c>
      <c r="F100" s="38" t="s">
        <v>49</v>
      </c>
      <c r="G100" s="165">
        <v>2140100080</v>
      </c>
      <c r="H100" s="200"/>
      <c r="I100" s="166"/>
      <c r="J100" s="41">
        <v>200</v>
      </c>
      <c r="K100" s="177">
        <v>3880020</v>
      </c>
      <c r="L100" s="255"/>
      <c r="M100" s="178"/>
      <c r="N100" s="177">
        <v>3880020</v>
      </c>
      <c r="O100" s="255"/>
      <c r="P100" s="178"/>
    </row>
    <row r="101" spans="1:16" ht="31.5" customHeight="1" x14ac:dyDescent="0.25">
      <c r="A101" s="197" t="s">
        <v>431</v>
      </c>
      <c r="B101" s="202"/>
      <c r="C101" s="202"/>
      <c r="D101" s="203"/>
      <c r="E101" s="38" t="s">
        <v>6</v>
      </c>
      <c r="F101" s="38" t="s">
        <v>49</v>
      </c>
      <c r="G101" s="165">
        <v>2140100080</v>
      </c>
      <c r="H101" s="200"/>
      <c r="I101" s="166"/>
      <c r="J101" s="41">
        <v>800</v>
      </c>
      <c r="K101" s="182">
        <v>164600</v>
      </c>
      <c r="L101" s="262"/>
      <c r="M101" s="183"/>
      <c r="N101" s="182">
        <v>164600</v>
      </c>
      <c r="O101" s="262"/>
      <c r="P101" s="183"/>
    </row>
    <row r="102" spans="1:16" ht="42" customHeight="1" x14ac:dyDescent="0.25">
      <c r="A102" s="197" t="s">
        <v>432</v>
      </c>
      <c r="B102" s="202"/>
      <c r="C102" s="202"/>
      <c r="D102" s="203"/>
      <c r="E102" s="38" t="s">
        <v>6</v>
      </c>
      <c r="F102" s="38" t="s">
        <v>49</v>
      </c>
      <c r="G102" s="165">
        <v>2140100110</v>
      </c>
      <c r="H102" s="200"/>
      <c r="I102" s="166"/>
      <c r="J102" s="41">
        <v>200</v>
      </c>
      <c r="K102" s="177">
        <v>1653657</v>
      </c>
      <c r="L102" s="255"/>
      <c r="M102" s="178"/>
      <c r="N102" s="177">
        <v>1653657</v>
      </c>
      <c r="O102" s="255"/>
      <c r="P102" s="178"/>
    </row>
    <row r="103" spans="1:16" ht="117" customHeight="1" x14ac:dyDescent="0.25">
      <c r="A103" s="197" t="s">
        <v>394</v>
      </c>
      <c r="B103" s="202"/>
      <c r="C103" s="202"/>
      <c r="D103" s="203"/>
      <c r="E103" s="38" t="s">
        <v>6</v>
      </c>
      <c r="F103" s="38" t="s">
        <v>49</v>
      </c>
      <c r="G103" s="165">
        <v>2150180170</v>
      </c>
      <c r="H103" s="200"/>
      <c r="I103" s="166"/>
      <c r="J103" s="41">
        <v>100</v>
      </c>
      <c r="K103" s="177">
        <v>12820120</v>
      </c>
      <c r="L103" s="255"/>
      <c r="M103" s="178"/>
      <c r="N103" s="177">
        <v>12820120</v>
      </c>
      <c r="O103" s="255"/>
      <c r="P103" s="178"/>
    </row>
    <row r="104" spans="1:16" ht="92.25" customHeight="1" x14ac:dyDescent="0.25">
      <c r="A104" s="197" t="s">
        <v>395</v>
      </c>
      <c r="B104" s="202"/>
      <c r="C104" s="202"/>
      <c r="D104" s="203"/>
      <c r="E104" s="38" t="s">
        <v>6</v>
      </c>
      <c r="F104" s="38" t="s">
        <v>49</v>
      </c>
      <c r="G104" s="165">
        <v>2150180170</v>
      </c>
      <c r="H104" s="200"/>
      <c r="I104" s="166"/>
      <c r="J104" s="41">
        <v>200</v>
      </c>
      <c r="K104" s="177">
        <v>51205</v>
      </c>
      <c r="L104" s="255"/>
      <c r="M104" s="178"/>
      <c r="N104" s="177">
        <v>51205</v>
      </c>
      <c r="O104" s="255"/>
      <c r="P104" s="178"/>
    </row>
    <row r="105" spans="1:16" ht="40.5" customHeight="1" x14ac:dyDescent="0.25">
      <c r="A105" s="197" t="s">
        <v>727</v>
      </c>
      <c r="B105" s="202"/>
      <c r="C105" s="202"/>
      <c r="D105" s="203"/>
      <c r="E105" s="38" t="s">
        <v>6</v>
      </c>
      <c r="F105" s="38" t="s">
        <v>49</v>
      </c>
      <c r="G105" s="171" t="s">
        <v>728</v>
      </c>
      <c r="H105" s="201"/>
      <c r="I105" s="172"/>
      <c r="J105" s="41">
        <v>200</v>
      </c>
      <c r="K105" s="177">
        <v>34000</v>
      </c>
      <c r="L105" s="255"/>
      <c r="M105" s="178"/>
      <c r="N105" s="177">
        <v>34000</v>
      </c>
      <c r="O105" s="255"/>
      <c r="P105" s="178"/>
    </row>
    <row r="106" spans="1:16" ht="44.25" customHeight="1" x14ac:dyDescent="0.25">
      <c r="A106" s="197" t="s">
        <v>729</v>
      </c>
      <c r="B106" s="202"/>
      <c r="C106" s="202"/>
      <c r="D106" s="203"/>
      <c r="E106" s="38" t="s">
        <v>6</v>
      </c>
      <c r="F106" s="38" t="s">
        <v>49</v>
      </c>
      <c r="G106" s="171" t="s">
        <v>730</v>
      </c>
      <c r="H106" s="201"/>
      <c r="I106" s="172"/>
      <c r="J106" s="41">
        <v>200</v>
      </c>
      <c r="K106" s="177">
        <v>7500</v>
      </c>
      <c r="L106" s="255"/>
      <c r="M106" s="178"/>
      <c r="N106" s="177">
        <v>7500</v>
      </c>
      <c r="O106" s="255"/>
      <c r="P106" s="178"/>
    </row>
    <row r="107" spans="1:16" ht="42" customHeight="1" x14ac:dyDescent="0.25">
      <c r="A107" s="197" t="s">
        <v>427</v>
      </c>
      <c r="B107" s="202"/>
      <c r="C107" s="202"/>
      <c r="D107" s="203"/>
      <c r="E107" s="38" t="s">
        <v>6</v>
      </c>
      <c r="F107" s="38" t="s">
        <v>50</v>
      </c>
      <c r="G107" s="165">
        <v>2110100020</v>
      </c>
      <c r="H107" s="200"/>
      <c r="I107" s="166"/>
      <c r="J107" s="41">
        <v>200</v>
      </c>
      <c r="K107" s="177">
        <v>2952900</v>
      </c>
      <c r="L107" s="255"/>
      <c r="M107" s="178"/>
      <c r="N107" s="177">
        <v>2952900</v>
      </c>
      <c r="O107" s="255"/>
      <c r="P107" s="178"/>
    </row>
    <row r="108" spans="1:16" ht="43.5" customHeight="1" x14ac:dyDescent="0.25">
      <c r="A108" s="197" t="s">
        <v>428</v>
      </c>
      <c r="B108" s="202"/>
      <c r="C108" s="202"/>
      <c r="D108" s="203"/>
      <c r="E108" s="38" t="s">
        <v>6</v>
      </c>
      <c r="F108" s="38" t="s">
        <v>50</v>
      </c>
      <c r="G108" s="165">
        <v>2110100020</v>
      </c>
      <c r="H108" s="200"/>
      <c r="I108" s="166"/>
      <c r="J108" s="41">
        <v>600</v>
      </c>
      <c r="K108" s="182">
        <v>1500000</v>
      </c>
      <c r="L108" s="262"/>
      <c r="M108" s="183"/>
      <c r="N108" s="182">
        <v>5931197.2599999998</v>
      </c>
      <c r="O108" s="262"/>
      <c r="P108" s="183"/>
    </row>
    <row r="109" spans="1:16" ht="85.5" customHeight="1" x14ac:dyDescent="0.25">
      <c r="A109" s="197" t="s">
        <v>506</v>
      </c>
      <c r="B109" s="198"/>
      <c r="C109" s="198"/>
      <c r="D109" s="199"/>
      <c r="E109" s="38" t="s">
        <v>6</v>
      </c>
      <c r="F109" s="38" t="s">
        <v>50</v>
      </c>
      <c r="G109" s="165" t="s">
        <v>406</v>
      </c>
      <c r="H109" s="200"/>
      <c r="I109" s="166"/>
      <c r="J109" s="41">
        <v>200</v>
      </c>
      <c r="K109" s="182">
        <v>889700.2</v>
      </c>
      <c r="L109" s="262"/>
      <c r="M109" s="183"/>
      <c r="N109" s="182">
        <v>889700.2</v>
      </c>
      <c r="O109" s="262"/>
      <c r="P109" s="183"/>
    </row>
    <row r="110" spans="1:16" ht="83.25" customHeight="1" x14ac:dyDescent="0.25">
      <c r="A110" s="197" t="s">
        <v>507</v>
      </c>
      <c r="B110" s="198"/>
      <c r="C110" s="198"/>
      <c r="D110" s="199"/>
      <c r="E110" s="38" t="s">
        <v>6</v>
      </c>
      <c r="F110" s="38" t="s">
        <v>50</v>
      </c>
      <c r="G110" s="165" t="s">
        <v>406</v>
      </c>
      <c r="H110" s="200"/>
      <c r="I110" s="166"/>
      <c r="J110" s="41">
        <v>600</v>
      </c>
      <c r="K110" s="182">
        <v>3523860.07</v>
      </c>
      <c r="L110" s="262"/>
      <c r="M110" s="183"/>
      <c r="N110" s="182">
        <v>3461524.93</v>
      </c>
      <c r="O110" s="262"/>
      <c r="P110" s="183"/>
    </row>
    <row r="111" spans="1:16" ht="81" customHeight="1" x14ac:dyDescent="0.25">
      <c r="A111" s="263" t="s">
        <v>100</v>
      </c>
      <c r="B111" s="264"/>
      <c r="C111" s="264"/>
      <c r="D111" s="265"/>
      <c r="E111" s="38" t="s">
        <v>6</v>
      </c>
      <c r="F111" s="38" t="s">
        <v>50</v>
      </c>
      <c r="G111" s="165">
        <v>2120180090</v>
      </c>
      <c r="H111" s="200"/>
      <c r="I111" s="166"/>
      <c r="J111" s="41">
        <v>200</v>
      </c>
      <c r="K111" s="182">
        <v>50697</v>
      </c>
      <c r="L111" s="262"/>
      <c r="M111" s="183"/>
      <c r="N111" s="182">
        <v>50697</v>
      </c>
      <c r="O111" s="262"/>
      <c r="P111" s="183"/>
    </row>
    <row r="112" spans="1:16" ht="84" customHeight="1" x14ac:dyDescent="0.25">
      <c r="A112" s="197" t="s">
        <v>294</v>
      </c>
      <c r="B112" s="202"/>
      <c r="C112" s="202"/>
      <c r="D112" s="203"/>
      <c r="E112" s="38" t="s">
        <v>6</v>
      </c>
      <c r="F112" s="38" t="s">
        <v>50</v>
      </c>
      <c r="G112" s="165">
        <v>2120180090</v>
      </c>
      <c r="H112" s="200"/>
      <c r="I112" s="166"/>
      <c r="J112" s="41">
        <v>600</v>
      </c>
      <c r="K112" s="182">
        <v>202788</v>
      </c>
      <c r="L112" s="262"/>
      <c r="M112" s="183"/>
      <c r="N112" s="182">
        <v>202788</v>
      </c>
      <c r="O112" s="262"/>
      <c r="P112" s="183"/>
    </row>
    <row r="113" spans="1:16" ht="72" customHeight="1" x14ac:dyDescent="0.25">
      <c r="A113" s="197" t="s">
        <v>433</v>
      </c>
      <c r="B113" s="202"/>
      <c r="C113" s="202"/>
      <c r="D113" s="203"/>
      <c r="E113" s="38" t="s">
        <v>6</v>
      </c>
      <c r="F113" s="38" t="s">
        <v>50</v>
      </c>
      <c r="G113" s="165">
        <v>2140200090</v>
      </c>
      <c r="H113" s="200"/>
      <c r="I113" s="166"/>
      <c r="J113" s="41">
        <v>100</v>
      </c>
      <c r="K113" s="177">
        <v>904610.21</v>
      </c>
      <c r="L113" s="255"/>
      <c r="M113" s="178"/>
      <c r="N113" s="177">
        <v>904610.21</v>
      </c>
      <c r="O113" s="255"/>
      <c r="P113" s="178"/>
    </row>
    <row r="114" spans="1:16" ht="53.25" customHeight="1" x14ac:dyDescent="0.25">
      <c r="A114" s="207" t="s">
        <v>434</v>
      </c>
      <c r="B114" s="208"/>
      <c r="C114" s="208"/>
      <c r="D114" s="209"/>
      <c r="E114" s="38" t="s">
        <v>6</v>
      </c>
      <c r="F114" s="38" t="s">
        <v>50</v>
      </c>
      <c r="G114" s="165">
        <v>2140200090</v>
      </c>
      <c r="H114" s="200"/>
      <c r="I114" s="166"/>
      <c r="J114" s="41">
        <v>200</v>
      </c>
      <c r="K114" s="177">
        <v>10618887.800000001</v>
      </c>
      <c r="L114" s="255"/>
      <c r="M114" s="178"/>
      <c r="N114" s="177">
        <v>10614481.039999999</v>
      </c>
      <c r="O114" s="255"/>
      <c r="P114" s="178"/>
    </row>
    <row r="115" spans="1:16" ht="56.25" customHeight="1" x14ac:dyDescent="0.25">
      <c r="A115" s="207" t="s">
        <v>435</v>
      </c>
      <c r="B115" s="208"/>
      <c r="C115" s="208"/>
      <c r="D115" s="209"/>
      <c r="E115" s="38" t="s">
        <v>6</v>
      </c>
      <c r="F115" s="38" t="s">
        <v>50</v>
      </c>
      <c r="G115" s="165">
        <v>2140200090</v>
      </c>
      <c r="H115" s="200"/>
      <c r="I115" s="166"/>
      <c r="J115" s="41">
        <v>600</v>
      </c>
      <c r="K115" s="182">
        <v>18182283.059999999</v>
      </c>
      <c r="L115" s="262"/>
      <c r="M115" s="183"/>
      <c r="N115" s="182">
        <v>18077492.690000001</v>
      </c>
      <c r="O115" s="262"/>
      <c r="P115" s="183"/>
    </row>
    <row r="116" spans="1:16" ht="41.25" customHeight="1" x14ac:dyDescent="0.25">
      <c r="A116" s="207" t="s">
        <v>436</v>
      </c>
      <c r="B116" s="208"/>
      <c r="C116" s="208"/>
      <c r="D116" s="209"/>
      <c r="E116" s="38" t="s">
        <v>6</v>
      </c>
      <c r="F116" s="38" t="s">
        <v>50</v>
      </c>
      <c r="G116" s="165">
        <v>2140200090</v>
      </c>
      <c r="H116" s="200"/>
      <c r="I116" s="166"/>
      <c r="J116" s="41">
        <v>800</v>
      </c>
      <c r="K116" s="182">
        <v>283850</v>
      </c>
      <c r="L116" s="262"/>
      <c r="M116" s="183"/>
      <c r="N116" s="182">
        <v>283850</v>
      </c>
      <c r="O116" s="262"/>
      <c r="P116" s="183"/>
    </row>
    <row r="117" spans="1:16" ht="42" customHeight="1" x14ac:dyDescent="0.25">
      <c r="A117" s="197" t="s">
        <v>432</v>
      </c>
      <c r="B117" s="202"/>
      <c r="C117" s="202"/>
      <c r="D117" s="203"/>
      <c r="E117" s="38" t="s">
        <v>6</v>
      </c>
      <c r="F117" s="38" t="s">
        <v>50</v>
      </c>
      <c r="G117" s="165">
        <v>2140200110</v>
      </c>
      <c r="H117" s="200"/>
      <c r="I117" s="166"/>
      <c r="J117" s="41">
        <v>200</v>
      </c>
      <c r="K117" s="177">
        <v>713744</v>
      </c>
      <c r="L117" s="255"/>
      <c r="M117" s="178"/>
      <c r="N117" s="177">
        <v>713744</v>
      </c>
      <c r="O117" s="255"/>
      <c r="P117" s="178"/>
    </row>
    <row r="118" spans="1:16" ht="30" customHeight="1" x14ac:dyDescent="0.25">
      <c r="A118" s="197" t="s">
        <v>102</v>
      </c>
      <c r="B118" s="202"/>
      <c r="C118" s="202"/>
      <c r="D118" s="203"/>
      <c r="E118" s="38" t="s">
        <v>6</v>
      </c>
      <c r="F118" s="38" t="s">
        <v>50</v>
      </c>
      <c r="G118" s="165">
        <v>2140200060</v>
      </c>
      <c r="H118" s="200"/>
      <c r="I118" s="166"/>
      <c r="J118" s="41">
        <v>200</v>
      </c>
      <c r="K118" s="177">
        <v>768026</v>
      </c>
      <c r="L118" s="255"/>
      <c r="M118" s="178"/>
      <c r="N118" s="177">
        <v>768026</v>
      </c>
      <c r="O118" s="255"/>
      <c r="P118" s="178"/>
    </row>
    <row r="119" spans="1:16" ht="171" customHeight="1" x14ac:dyDescent="0.25">
      <c r="A119" s="197" t="s">
        <v>571</v>
      </c>
      <c r="B119" s="202"/>
      <c r="C119" s="202"/>
      <c r="D119" s="203"/>
      <c r="E119" s="38" t="s">
        <v>6</v>
      </c>
      <c r="F119" s="38" t="s">
        <v>50</v>
      </c>
      <c r="G119" s="165" t="s">
        <v>572</v>
      </c>
      <c r="H119" s="200"/>
      <c r="I119" s="166"/>
      <c r="J119" s="41">
        <v>100</v>
      </c>
      <c r="K119" s="177">
        <v>1328040</v>
      </c>
      <c r="L119" s="255"/>
      <c r="M119" s="178"/>
      <c r="N119" s="177">
        <v>1328040</v>
      </c>
      <c r="O119" s="255"/>
      <c r="P119" s="178"/>
    </row>
    <row r="120" spans="1:16" ht="160.5" customHeight="1" x14ac:dyDescent="0.25">
      <c r="A120" s="197" t="s">
        <v>596</v>
      </c>
      <c r="B120" s="202"/>
      <c r="C120" s="202"/>
      <c r="D120" s="203"/>
      <c r="E120" s="38" t="s">
        <v>6</v>
      </c>
      <c r="F120" s="38" t="s">
        <v>50</v>
      </c>
      <c r="G120" s="165" t="s">
        <v>572</v>
      </c>
      <c r="H120" s="200"/>
      <c r="I120" s="166"/>
      <c r="J120" s="41">
        <v>600</v>
      </c>
      <c r="K120" s="177">
        <v>2890440</v>
      </c>
      <c r="L120" s="255"/>
      <c r="M120" s="178"/>
      <c r="N120" s="177">
        <v>2890440</v>
      </c>
      <c r="O120" s="255"/>
      <c r="P120" s="178"/>
    </row>
    <row r="121" spans="1:16" ht="124.5" customHeight="1" x14ac:dyDescent="0.25">
      <c r="A121" s="197" t="s">
        <v>800</v>
      </c>
      <c r="B121" s="202"/>
      <c r="C121" s="202"/>
      <c r="D121" s="203"/>
      <c r="E121" s="38" t="s">
        <v>6</v>
      </c>
      <c r="F121" s="38" t="s">
        <v>50</v>
      </c>
      <c r="G121" s="165" t="s">
        <v>798</v>
      </c>
      <c r="H121" s="200"/>
      <c r="I121" s="166"/>
      <c r="J121" s="41">
        <v>100</v>
      </c>
      <c r="K121" s="177">
        <v>685137.42</v>
      </c>
      <c r="L121" s="255"/>
      <c r="M121" s="178"/>
      <c r="N121" s="177">
        <v>763497.48</v>
      </c>
      <c r="O121" s="255"/>
      <c r="P121" s="178"/>
    </row>
    <row r="122" spans="1:16" ht="96" customHeight="1" x14ac:dyDescent="0.25">
      <c r="A122" s="197" t="s">
        <v>801</v>
      </c>
      <c r="B122" s="202"/>
      <c r="C122" s="202"/>
      <c r="D122" s="203"/>
      <c r="E122" s="38" t="s">
        <v>6</v>
      </c>
      <c r="F122" s="38" t="s">
        <v>50</v>
      </c>
      <c r="G122" s="165" t="s">
        <v>798</v>
      </c>
      <c r="H122" s="200"/>
      <c r="I122" s="166"/>
      <c r="J122" s="41">
        <v>600</v>
      </c>
      <c r="K122" s="177">
        <v>685137.42</v>
      </c>
      <c r="L122" s="255"/>
      <c r="M122" s="178"/>
      <c r="N122" s="177">
        <v>763497.48</v>
      </c>
      <c r="O122" s="255"/>
      <c r="P122" s="178"/>
    </row>
    <row r="123" spans="1:16" ht="135" customHeight="1" x14ac:dyDescent="0.25">
      <c r="A123" s="197" t="s">
        <v>667</v>
      </c>
      <c r="B123" s="202"/>
      <c r="C123" s="202"/>
      <c r="D123" s="203"/>
      <c r="E123" s="38" t="s">
        <v>6</v>
      </c>
      <c r="F123" s="38" t="s">
        <v>50</v>
      </c>
      <c r="G123" s="165">
        <v>2140281090</v>
      </c>
      <c r="H123" s="200"/>
      <c r="I123" s="166"/>
      <c r="J123" s="41">
        <v>100</v>
      </c>
      <c r="K123" s="177">
        <v>796824</v>
      </c>
      <c r="L123" s="255"/>
      <c r="M123" s="178"/>
      <c r="N123" s="177">
        <v>796824</v>
      </c>
      <c r="O123" s="255"/>
      <c r="P123" s="178"/>
    </row>
    <row r="124" spans="1:16" ht="107.25" customHeight="1" x14ac:dyDescent="0.25">
      <c r="A124" s="197" t="s">
        <v>668</v>
      </c>
      <c r="B124" s="202"/>
      <c r="C124" s="202"/>
      <c r="D124" s="203"/>
      <c r="E124" s="38" t="s">
        <v>6</v>
      </c>
      <c r="F124" s="38" t="s">
        <v>50</v>
      </c>
      <c r="G124" s="165">
        <v>2140281090</v>
      </c>
      <c r="H124" s="200"/>
      <c r="I124" s="166"/>
      <c r="J124" s="41">
        <v>600</v>
      </c>
      <c r="K124" s="177">
        <v>1734264</v>
      </c>
      <c r="L124" s="255"/>
      <c r="M124" s="178"/>
      <c r="N124" s="177">
        <v>1734264</v>
      </c>
      <c r="O124" s="255"/>
      <c r="P124" s="178"/>
    </row>
    <row r="125" spans="1:16" ht="147" customHeight="1" x14ac:dyDescent="0.25">
      <c r="A125" s="197" t="s">
        <v>411</v>
      </c>
      <c r="B125" s="198"/>
      <c r="C125" s="198"/>
      <c r="D125" s="199"/>
      <c r="E125" s="38" t="s">
        <v>6</v>
      </c>
      <c r="F125" s="38" t="s">
        <v>50</v>
      </c>
      <c r="G125" s="165">
        <v>2150280150</v>
      </c>
      <c r="H125" s="200"/>
      <c r="I125" s="166"/>
      <c r="J125" s="41">
        <v>100</v>
      </c>
      <c r="K125" s="177">
        <v>23568779</v>
      </c>
      <c r="L125" s="255"/>
      <c r="M125" s="178"/>
      <c r="N125" s="177">
        <v>23568779</v>
      </c>
      <c r="O125" s="255"/>
      <c r="P125" s="178"/>
    </row>
    <row r="126" spans="1:16" ht="122.25" customHeight="1" x14ac:dyDescent="0.25">
      <c r="A126" s="197" t="s">
        <v>412</v>
      </c>
      <c r="B126" s="202"/>
      <c r="C126" s="202"/>
      <c r="D126" s="203"/>
      <c r="E126" s="38" t="s">
        <v>6</v>
      </c>
      <c r="F126" s="38" t="s">
        <v>50</v>
      </c>
      <c r="G126" s="165">
        <v>2150280150</v>
      </c>
      <c r="H126" s="200"/>
      <c r="I126" s="166"/>
      <c r="J126" s="41">
        <v>200</v>
      </c>
      <c r="K126" s="177">
        <v>225344</v>
      </c>
      <c r="L126" s="255"/>
      <c r="M126" s="178"/>
      <c r="N126" s="177">
        <v>225344</v>
      </c>
      <c r="O126" s="255"/>
      <c r="P126" s="178"/>
    </row>
    <row r="127" spans="1:16" ht="118.5" customHeight="1" x14ac:dyDescent="0.25">
      <c r="A127" s="197" t="s">
        <v>413</v>
      </c>
      <c r="B127" s="198"/>
      <c r="C127" s="198"/>
      <c r="D127" s="199"/>
      <c r="E127" s="38" t="s">
        <v>6</v>
      </c>
      <c r="F127" s="38" t="s">
        <v>50</v>
      </c>
      <c r="G127" s="165">
        <v>2150280150</v>
      </c>
      <c r="H127" s="200"/>
      <c r="I127" s="166"/>
      <c r="J127" s="41">
        <v>600</v>
      </c>
      <c r="K127" s="177">
        <v>60825892</v>
      </c>
      <c r="L127" s="255"/>
      <c r="M127" s="178"/>
      <c r="N127" s="177">
        <v>60825892</v>
      </c>
      <c r="O127" s="255"/>
      <c r="P127" s="178"/>
    </row>
    <row r="128" spans="1:16" ht="287.25" customHeight="1" x14ac:dyDescent="0.25">
      <c r="A128" s="197" t="s">
        <v>565</v>
      </c>
      <c r="B128" s="198"/>
      <c r="C128" s="198"/>
      <c r="D128" s="199"/>
      <c r="E128" s="38" t="s">
        <v>6</v>
      </c>
      <c r="F128" s="38" t="s">
        <v>50</v>
      </c>
      <c r="G128" s="165">
        <v>2120189700</v>
      </c>
      <c r="H128" s="200"/>
      <c r="I128" s="166"/>
      <c r="J128" s="41">
        <v>200</v>
      </c>
      <c r="K128" s="177">
        <v>201660.79999999999</v>
      </c>
      <c r="L128" s="255"/>
      <c r="M128" s="178"/>
      <c r="N128" s="177">
        <v>201660.79999999999</v>
      </c>
      <c r="O128" s="255"/>
      <c r="P128" s="178"/>
    </row>
    <row r="129" spans="1:16" ht="262.5" customHeight="1" x14ac:dyDescent="0.25">
      <c r="A129" s="197" t="s">
        <v>567</v>
      </c>
      <c r="B129" s="198"/>
      <c r="C129" s="198"/>
      <c r="D129" s="199"/>
      <c r="E129" s="38" t="s">
        <v>6</v>
      </c>
      <c r="F129" s="38" t="s">
        <v>50</v>
      </c>
      <c r="G129" s="165">
        <v>2120189700</v>
      </c>
      <c r="H129" s="200"/>
      <c r="I129" s="166"/>
      <c r="J129" s="41">
        <v>600</v>
      </c>
      <c r="K129" s="177">
        <v>438583</v>
      </c>
      <c r="L129" s="255"/>
      <c r="M129" s="178"/>
      <c r="N129" s="177">
        <v>464156.1</v>
      </c>
      <c r="O129" s="255"/>
      <c r="P129" s="178"/>
    </row>
    <row r="130" spans="1:16" ht="248.25" customHeight="1" x14ac:dyDescent="0.25">
      <c r="A130" s="197" t="s">
        <v>568</v>
      </c>
      <c r="B130" s="198"/>
      <c r="C130" s="198"/>
      <c r="D130" s="199"/>
      <c r="E130" s="38" t="s">
        <v>6</v>
      </c>
      <c r="F130" s="38" t="s">
        <v>50</v>
      </c>
      <c r="G130" s="219" t="s">
        <v>569</v>
      </c>
      <c r="H130" s="220"/>
      <c r="I130" s="221"/>
      <c r="J130" s="41">
        <v>200</v>
      </c>
      <c r="K130" s="177">
        <v>95.2</v>
      </c>
      <c r="L130" s="255"/>
      <c r="M130" s="178"/>
      <c r="N130" s="177">
        <v>95.2</v>
      </c>
      <c r="O130" s="255"/>
      <c r="P130" s="178"/>
    </row>
    <row r="131" spans="1:16" ht="249" customHeight="1" x14ac:dyDescent="0.25">
      <c r="A131" s="197" t="s">
        <v>570</v>
      </c>
      <c r="B131" s="198"/>
      <c r="C131" s="198"/>
      <c r="D131" s="199"/>
      <c r="E131" s="38" t="s">
        <v>6</v>
      </c>
      <c r="F131" s="38" t="s">
        <v>50</v>
      </c>
      <c r="G131" s="219" t="s">
        <v>569</v>
      </c>
      <c r="H131" s="220"/>
      <c r="I131" s="221"/>
      <c r="J131" s="41">
        <v>600</v>
      </c>
      <c r="K131" s="177">
        <v>166.6</v>
      </c>
      <c r="L131" s="255"/>
      <c r="M131" s="178"/>
      <c r="N131" s="177">
        <v>166.6</v>
      </c>
      <c r="O131" s="255"/>
      <c r="P131" s="178"/>
    </row>
    <row r="132" spans="1:16" ht="44.25" customHeight="1" x14ac:dyDescent="0.25">
      <c r="A132" s="197" t="s">
        <v>727</v>
      </c>
      <c r="B132" s="202"/>
      <c r="C132" s="202"/>
      <c r="D132" s="203"/>
      <c r="E132" s="38" t="s">
        <v>6</v>
      </c>
      <c r="F132" s="38" t="s">
        <v>50</v>
      </c>
      <c r="G132" s="171" t="s">
        <v>728</v>
      </c>
      <c r="H132" s="201"/>
      <c r="I132" s="172"/>
      <c r="J132" s="41">
        <v>200</v>
      </c>
      <c r="K132" s="177">
        <v>135000</v>
      </c>
      <c r="L132" s="255"/>
      <c r="M132" s="178"/>
      <c r="N132" s="177">
        <v>135000</v>
      </c>
      <c r="O132" s="255"/>
      <c r="P132" s="178"/>
    </row>
    <row r="133" spans="1:16" ht="43.5" customHeight="1" x14ac:dyDescent="0.25">
      <c r="A133" s="197" t="s">
        <v>731</v>
      </c>
      <c r="B133" s="202"/>
      <c r="C133" s="202"/>
      <c r="D133" s="203"/>
      <c r="E133" s="38" t="s">
        <v>6</v>
      </c>
      <c r="F133" s="38" t="s">
        <v>50</v>
      </c>
      <c r="G133" s="171" t="s">
        <v>728</v>
      </c>
      <c r="H133" s="201"/>
      <c r="I133" s="172"/>
      <c r="J133" s="41">
        <v>600</v>
      </c>
      <c r="K133" s="177">
        <v>38500</v>
      </c>
      <c r="L133" s="255"/>
      <c r="M133" s="178"/>
      <c r="N133" s="177">
        <v>38500</v>
      </c>
      <c r="O133" s="255"/>
      <c r="P133" s="178"/>
    </row>
    <row r="134" spans="1:16" ht="43.5" customHeight="1" x14ac:dyDescent="0.25">
      <c r="A134" s="197" t="s">
        <v>729</v>
      </c>
      <c r="B134" s="202"/>
      <c r="C134" s="202"/>
      <c r="D134" s="203"/>
      <c r="E134" s="38" t="s">
        <v>6</v>
      </c>
      <c r="F134" s="38" t="s">
        <v>50</v>
      </c>
      <c r="G134" s="171" t="s">
        <v>730</v>
      </c>
      <c r="H134" s="201"/>
      <c r="I134" s="172"/>
      <c r="J134" s="41">
        <v>200</v>
      </c>
      <c r="K134" s="177">
        <v>35000</v>
      </c>
      <c r="L134" s="255"/>
      <c r="M134" s="178"/>
      <c r="N134" s="177">
        <v>35000</v>
      </c>
      <c r="O134" s="255"/>
      <c r="P134" s="178"/>
    </row>
    <row r="135" spans="1:16" ht="42" customHeight="1" x14ac:dyDescent="0.25">
      <c r="A135" s="197" t="s">
        <v>732</v>
      </c>
      <c r="B135" s="202"/>
      <c r="C135" s="202"/>
      <c r="D135" s="203"/>
      <c r="E135" s="38" t="s">
        <v>6</v>
      </c>
      <c r="F135" s="38" t="s">
        <v>50</v>
      </c>
      <c r="G135" s="171" t="s">
        <v>730</v>
      </c>
      <c r="H135" s="201"/>
      <c r="I135" s="172"/>
      <c r="J135" s="41">
        <v>600</v>
      </c>
      <c r="K135" s="177">
        <v>26500</v>
      </c>
      <c r="L135" s="255"/>
      <c r="M135" s="178"/>
      <c r="N135" s="177">
        <v>26500</v>
      </c>
      <c r="O135" s="255"/>
      <c r="P135" s="178"/>
    </row>
    <row r="136" spans="1:16" ht="41.25" customHeight="1" x14ac:dyDescent="0.25">
      <c r="A136" s="197" t="s">
        <v>511</v>
      </c>
      <c r="B136" s="202"/>
      <c r="C136" s="202"/>
      <c r="D136" s="203"/>
      <c r="E136" s="38" t="s">
        <v>6</v>
      </c>
      <c r="F136" s="38" t="s">
        <v>133</v>
      </c>
      <c r="G136" s="165">
        <v>2160100120</v>
      </c>
      <c r="H136" s="200"/>
      <c r="I136" s="166"/>
      <c r="J136" s="41">
        <v>600</v>
      </c>
      <c r="K136" s="177">
        <v>2068404.35</v>
      </c>
      <c r="L136" s="255"/>
      <c r="M136" s="178"/>
      <c r="N136" s="177">
        <v>2080404.35</v>
      </c>
      <c r="O136" s="255"/>
      <c r="P136" s="178"/>
    </row>
    <row r="137" spans="1:16" ht="54" customHeight="1" x14ac:dyDescent="0.25">
      <c r="A137" s="216" t="s">
        <v>574</v>
      </c>
      <c r="B137" s="217"/>
      <c r="C137" s="217"/>
      <c r="D137" s="218"/>
      <c r="E137" s="38" t="s">
        <v>6</v>
      </c>
      <c r="F137" s="38" t="s">
        <v>133</v>
      </c>
      <c r="G137" s="165" t="s">
        <v>575</v>
      </c>
      <c r="H137" s="200"/>
      <c r="I137" s="166"/>
      <c r="J137" s="41">
        <v>600</v>
      </c>
      <c r="K137" s="177">
        <v>1825394</v>
      </c>
      <c r="L137" s="255"/>
      <c r="M137" s="178"/>
      <c r="N137" s="177">
        <v>1813655</v>
      </c>
      <c r="O137" s="255"/>
      <c r="P137" s="178"/>
    </row>
    <row r="138" spans="1:16" ht="39.75" customHeight="1" x14ac:dyDescent="0.25">
      <c r="A138" s="216" t="s">
        <v>682</v>
      </c>
      <c r="B138" s="217"/>
      <c r="C138" s="217"/>
      <c r="D138" s="218"/>
      <c r="E138" s="38" t="s">
        <v>6</v>
      </c>
      <c r="F138" s="38" t="s">
        <v>133</v>
      </c>
      <c r="G138" s="165" t="s">
        <v>575</v>
      </c>
      <c r="H138" s="200"/>
      <c r="I138" s="166"/>
      <c r="J138" s="41">
        <v>800</v>
      </c>
      <c r="K138" s="177">
        <v>40606</v>
      </c>
      <c r="L138" s="255"/>
      <c r="M138" s="178"/>
      <c r="N138" s="177">
        <v>40345</v>
      </c>
      <c r="O138" s="255"/>
      <c r="P138" s="178"/>
    </row>
    <row r="139" spans="1:16" ht="43.5" customHeight="1" x14ac:dyDescent="0.25">
      <c r="A139" s="197" t="s">
        <v>731</v>
      </c>
      <c r="B139" s="198"/>
      <c r="C139" s="198"/>
      <c r="D139" s="199"/>
      <c r="E139" s="38" t="s">
        <v>6</v>
      </c>
      <c r="F139" s="38" t="s">
        <v>133</v>
      </c>
      <c r="G139" s="171" t="s">
        <v>728</v>
      </c>
      <c r="H139" s="201"/>
      <c r="I139" s="172"/>
      <c r="J139" s="41">
        <v>600</v>
      </c>
      <c r="K139" s="177">
        <v>32000</v>
      </c>
      <c r="L139" s="255"/>
      <c r="M139" s="178"/>
      <c r="N139" s="177">
        <v>32000</v>
      </c>
      <c r="O139" s="255"/>
      <c r="P139" s="178"/>
    </row>
    <row r="140" spans="1:16" ht="42.75" customHeight="1" x14ac:dyDescent="0.25">
      <c r="A140" s="197" t="s">
        <v>388</v>
      </c>
      <c r="B140" s="202"/>
      <c r="C140" s="202"/>
      <c r="D140" s="203"/>
      <c r="E140" s="38" t="s">
        <v>6</v>
      </c>
      <c r="F140" s="38" t="s">
        <v>51</v>
      </c>
      <c r="G140" s="165">
        <v>2520100510</v>
      </c>
      <c r="H140" s="200"/>
      <c r="I140" s="166"/>
      <c r="J140" s="41">
        <v>200</v>
      </c>
      <c r="K140" s="177">
        <v>10000</v>
      </c>
      <c r="L140" s="255"/>
      <c r="M140" s="178"/>
      <c r="N140" s="177">
        <v>10000</v>
      </c>
      <c r="O140" s="255"/>
      <c r="P140" s="178"/>
    </row>
    <row r="141" spans="1:16" ht="42.75" customHeight="1" x14ac:dyDescent="0.25">
      <c r="A141" s="197" t="s">
        <v>388</v>
      </c>
      <c r="B141" s="202"/>
      <c r="C141" s="202"/>
      <c r="D141" s="203"/>
      <c r="E141" s="38" t="s">
        <v>6</v>
      </c>
      <c r="F141" s="38" t="s">
        <v>51</v>
      </c>
      <c r="G141" s="165">
        <v>2520100510</v>
      </c>
      <c r="H141" s="200"/>
      <c r="I141" s="166"/>
      <c r="J141" s="41">
        <v>600</v>
      </c>
      <c r="K141" s="177">
        <v>40000</v>
      </c>
      <c r="L141" s="255"/>
      <c r="M141" s="178"/>
      <c r="N141" s="177">
        <v>40000</v>
      </c>
      <c r="O141" s="255"/>
      <c r="P141" s="178"/>
    </row>
    <row r="142" spans="1:16" ht="54.75" customHeight="1" x14ac:dyDescent="0.25">
      <c r="A142" s="197" t="s">
        <v>101</v>
      </c>
      <c r="B142" s="202"/>
      <c r="C142" s="202"/>
      <c r="D142" s="203"/>
      <c r="E142" s="38" t="s">
        <v>6</v>
      </c>
      <c r="F142" s="38" t="s">
        <v>52</v>
      </c>
      <c r="G142" s="165">
        <v>2130100070</v>
      </c>
      <c r="H142" s="200"/>
      <c r="I142" s="166"/>
      <c r="J142" s="41">
        <v>200</v>
      </c>
      <c r="K142" s="177">
        <v>436400</v>
      </c>
      <c r="L142" s="255"/>
      <c r="M142" s="178"/>
      <c r="N142" s="177">
        <v>436400</v>
      </c>
      <c r="O142" s="255"/>
      <c r="P142" s="178"/>
    </row>
    <row r="143" spans="1:16" ht="52.5" customHeight="1" x14ac:dyDescent="0.25">
      <c r="A143" s="197" t="s">
        <v>95</v>
      </c>
      <c r="B143" s="202"/>
      <c r="C143" s="202"/>
      <c r="D143" s="203"/>
      <c r="E143" s="38" t="s">
        <v>6</v>
      </c>
      <c r="F143" s="38" t="s">
        <v>52</v>
      </c>
      <c r="G143" s="165">
        <v>2130100070</v>
      </c>
      <c r="H143" s="200"/>
      <c r="I143" s="166"/>
      <c r="J143" s="41">
        <v>600</v>
      </c>
      <c r="K143" s="177">
        <v>40000</v>
      </c>
      <c r="L143" s="255"/>
      <c r="M143" s="178"/>
      <c r="N143" s="177">
        <v>40000</v>
      </c>
      <c r="O143" s="255"/>
      <c r="P143" s="178"/>
    </row>
    <row r="144" spans="1:16" ht="56.25" customHeight="1" x14ac:dyDescent="0.25">
      <c r="A144" s="197" t="s">
        <v>437</v>
      </c>
      <c r="B144" s="202"/>
      <c r="C144" s="202"/>
      <c r="D144" s="203"/>
      <c r="E144" s="38" t="s">
        <v>6</v>
      </c>
      <c r="F144" s="38" t="s">
        <v>52</v>
      </c>
      <c r="G144" s="165">
        <v>2140200100</v>
      </c>
      <c r="H144" s="200"/>
      <c r="I144" s="166"/>
      <c r="J144" s="41">
        <v>100</v>
      </c>
      <c r="K144" s="177">
        <v>6804700</v>
      </c>
      <c r="L144" s="255"/>
      <c r="M144" s="178"/>
      <c r="N144" s="177">
        <v>6804700</v>
      </c>
      <c r="O144" s="255"/>
      <c r="P144" s="178"/>
    </row>
    <row r="145" spans="1:16" ht="30" customHeight="1" x14ac:dyDescent="0.25">
      <c r="A145" s="207" t="s">
        <v>103</v>
      </c>
      <c r="B145" s="208"/>
      <c r="C145" s="208"/>
      <c r="D145" s="209"/>
      <c r="E145" s="38" t="s">
        <v>6</v>
      </c>
      <c r="F145" s="38" t="s">
        <v>52</v>
      </c>
      <c r="G145" s="165">
        <v>2140200100</v>
      </c>
      <c r="H145" s="200"/>
      <c r="I145" s="166"/>
      <c r="J145" s="41">
        <v>200</v>
      </c>
      <c r="K145" s="182">
        <v>1838819</v>
      </c>
      <c r="L145" s="262"/>
      <c r="M145" s="183"/>
      <c r="N145" s="182">
        <v>1838819</v>
      </c>
      <c r="O145" s="262"/>
      <c r="P145" s="183"/>
    </row>
    <row r="146" spans="1:16" ht="25.5" customHeight="1" x14ac:dyDescent="0.25">
      <c r="A146" s="197" t="s">
        <v>438</v>
      </c>
      <c r="B146" s="198"/>
      <c r="C146" s="198"/>
      <c r="D146" s="199"/>
      <c r="E146" s="38" t="s">
        <v>6</v>
      </c>
      <c r="F146" s="38" t="s">
        <v>52</v>
      </c>
      <c r="G146" s="165">
        <v>2140200100</v>
      </c>
      <c r="H146" s="200"/>
      <c r="I146" s="166"/>
      <c r="J146" s="41">
        <v>800</v>
      </c>
      <c r="K146" s="177">
        <v>5800</v>
      </c>
      <c r="L146" s="255"/>
      <c r="M146" s="178"/>
      <c r="N146" s="177">
        <v>5800</v>
      </c>
      <c r="O146" s="255"/>
      <c r="P146" s="178"/>
    </row>
    <row r="147" spans="1:16" ht="66" customHeight="1" x14ac:dyDescent="0.25">
      <c r="A147" s="197" t="s">
        <v>439</v>
      </c>
      <c r="B147" s="202"/>
      <c r="C147" s="202"/>
      <c r="D147" s="203"/>
      <c r="E147" s="38" t="s">
        <v>6</v>
      </c>
      <c r="F147" s="38" t="s">
        <v>52</v>
      </c>
      <c r="G147" s="165">
        <v>2170180200</v>
      </c>
      <c r="H147" s="200"/>
      <c r="I147" s="166"/>
      <c r="J147" s="41">
        <v>600</v>
      </c>
      <c r="K147" s="177">
        <v>29820</v>
      </c>
      <c r="L147" s="255"/>
      <c r="M147" s="178"/>
      <c r="N147" s="177">
        <v>29820</v>
      </c>
      <c r="O147" s="255"/>
      <c r="P147" s="178"/>
    </row>
    <row r="148" spans="1:16" ht="41.25" customHeight="1" x14ac:dyDescent="0.25">
      <c r="A148" s="197" t="s">
        <v>107</v>
      </c>
      <c r="B148" s="202"/>
      <c r="C148" s="202"/>
      <c r="D148" s="203"/>
      <c r="E148" s="38" t="s">
        <v>6</v>
      </c>
      <c r="F148" s="38" t="s">
        <v>52</v>
      </c>
      <c r="G148" s="165" t="s">
        <v>365</v>
      </c>
      <c r="H148" s="200"/>
      <c r="I148" s="166"/>
      <c r="J148" s="41">
        <v>200</v>
      </c>
      <c r="K148" s="177">
        <v>223650</v>
      </c>
      <c r="L148" s="255"/>
      <c r="M148" s="178"/>
      <c r="N148" s="177">
        <v>223650</v>
      </c>
      <c r="O148" s="255"/>
      <c r="P148" s="178"/>
    </row>
    <row r="149" spans="1:16" ht="53.25" customHeight="1" x14ac:dyDescent="0.25">
      <c r="A149" s="197" t="s">
        <v>108</v>
      </c>
      <c r="B149" s="202"/>
      <c r="C149" s="202"/>
      <c r="D149" s="203"/>
      <c r="E149" s="38" t="s">
        <v>6</v>
      </c>
      <c r="F149" s="38" t="s">
        <v>52</v>
      </c>
      <c r="G149" s="165" t="s">
        <v>365</v>
      </c>
      <c r="H149" s="200"/>
      <c r="I149" s="166"/>
      <c r="J149" s="41">
        <v>600</v>
      </c>
      <c r="K149" s="177">
        <v>611310</v>
      </c>
      <c r="L149" s="255"/>
      <c r="M149" s="178"/>
      <c r="N149" s="177">
        <v>611310</v>
      </c>
      <c r="O149" s="255"/>
      <c r="P149" s="178"/>
    </row>
    <row r="150" spans="1:16" ht="56.25" customHeight="1" x14ac:dyDescent="0.25">
      <c r="A150" s="197" t="s">
        <v>739</v>
      </c>
      <c r="B150" s="202"/>
      <c r="C150" s="202"/>
      <c r="D150" s="203"/>
      <c r="E150" s="38" t="s">
        <v>6</v>
      </c>
      <c r="F150" s="38" t="s">
        <v>52</v>
      </c>
      <c r="G150" s="165">
        <v>2180100130</v>
      </c>
      <c r="H150" s="200"/>
      <c r="I150" s="166"/>
      <c r="J150" s="41">
        <v>300</v>
      </c>
      <c r="K150" s="177">
        <v>24000</v>
      </c>
      <c r="L150" s="255"/>
      <c r="M150" s="178"/>
      <c r="N150" s="177">
        <v>24000</v>
      </c>
      <c r="O150" s="255"/>
      <c r="P150" s="178"/>
    </row>
    <row r="151" spans="1:16" ht="32.25" customHeight="1" x14ac:dyDescent="0.25">
      <c r="A151" s="197" t="s">
        <v>773</v>
      </c>
      <c r="B151" s="202"/>
      <c r="C151" s="202"/>
      <c r="D151" s="203"/>
      <c r="E151" s="38" t="s">
        <v>6</v>
      </c>
      <c r="F151" s="38" t="s">
        <v>52</v>
      </c>
      <c r="G151" s="165">
        <v>2180100140</v>
      </c>
      <c r="H151" s="200"/>
      <c r="I151" s="166"/>
      <c r="J151" s="41">
        <v>300</v>
      </c>
      <c r="K151" s="177">
        <v>186000</v>
      </c>
      <c r="L151" s="255"/>
      <c r="M151" s="178"/>
      <c r="N151" s="177">
        <v>186000</v>
      </c>
      <c r="O151" s="255"/>
      <c r="P151" s="178"/>
    </row>
    <row r="152" spans="1:16" ht="29.25" customHeight="1" x14ac:dyDescent="0.25">
      <c r="A152" s="197" t="s">
        <v>774</v>
      </c>
      <c r="B152" s="202"/>
      <c r="C152" s="202"/>
      <c r="D152" s="203"/>
      <c r="E152" s="38" t="s">
        <v>6</v>
      </c>
      <c r="F152" s="38" t="s">
        <v>52</v>
      </c>
      <c r="G152" s="165">
        <v>2180100150</v>
      </c>
      <c r="H152" s="200"/>
      <c r="I152" s="166"/>
      <c r="J152" s="41">
        <v>300</v>
      </c>
      <c r="K152" s="177">
        <v>60000</v>
      </c>
      <c r="L152" s="255"/>
      <c r="M152" s="178"/>
      <c r="N152" s="177">
        <v>60000</v>
      </c>
      <c r="O152" s="255"/>
      <c r="P152" s="178"/>
    </row>
    <row r="153" spans="1:16" ht="42" customHeight="1" x14ac:dyDescent="0.25">
      <c r="A153" s="207" t="s">
        <v>382</v>
      </c>
      <c r="B153" s="208"/>
      <c r="C153" s="208"/>
      <c r="D153" s="209"/>
      <c r="E153" s="38" t="s">
        <v>6</v>
      </c>
      <c r="F153" s="38" t="s">
        <v>52</v>
      </c>
      <c r="G153" s="165">
        <v>3330100850</v>
      </c>
      <c r="H153" s="200"/>
      <c r="I153" s="166"/>
      <c r="J153" s="41">
        <v>200</v>
      </c>
      <c r="K153" s="177">
        <v>100000</v>
      </c>
      <c r="L153" s="255"/>
      <c r="M153" s="178"/>
      <c r="N153" s="177">
        <v>100000</v>
      </c>
      <c r="O153" s="255"/>
      <c r="P153" s="178"/>
    </row>
    <row r="154" spans="1:16" ht="42.75" customHeight="1" x14ac:dyDescent="0.25">
      <c r="A154" s="256" t="s">
        <v>409</v>
      </c>
      <c r="B154" s="257"/>
      <c r="C154" s="257"/>
      <c r="D154" s="258"/>
      <c r="E154" s="38" t="s">
        <v>6</v>
      </c>
      <c r="F154" s="38" t="s">
        <v>52</v>
      </c>
      <c r="G154" s="165">
        <v>3330100850</v>
      </c>
      <c r="H154" s="200"/>
      <c r="I154" s="166"/>
      <c r="J154" s="41">
        <v>600</v>
      </c>
      <c r="K154" s="177">
        <v>30000</v>
      </c>
      <c r="L154" s="255"/>
      <c r="M154" s="178"/>
      <c r="N154" s="177">
        <v>30000</v>
      </c>
      <c r="O154" s="255"/>
      <c r="P154" s="178"/>
    </row>
    <row r="155" spans="1:16" ht="69.75" customHeight="1" x14ac:dyDescent="0.25">
      <c r="A155" s="197" t="s">
        <v>467</v>
      </c>
      <c r="B155" s="202"/>
      <c r="C155" s="202"/>
      <c r="D155" s="203"/>
      <c r="E155" s="38" t="s">
        <v>6</v>
      </c>
      <c r="F155" s="38" t="s">
        <v>52</v>
      </c>
      <c r="G155" s="165">
        <v>4190000370</v>
      </c>
      <c r="H155" s="200"/>
      <c r="I155" s="166"/>
      <c r="J155" s="41">
        <v>100</v>
      </c>
      <c r="K155" s="177">
        <v>1927671.12</v>
      </c>
      <c r="L155" s="255"/>
      <c r="M155" s="178"/>
      <c r="N155" s="177">
        <v>1927671.12</v>
      </c>
      <c r="O155" s="255"/>
      <c r="P155" s="178"/>
    </row>
    <row r="156" spans="1:16" ht="39.75" customHeight="1" x14ac:dyDescent="0.25">
      <c r="A156" s="197" t="s">
        <v>468</v>
      </c>
      <c r="B156" s="202"/>
      <c r="C156" s="202"/>
      <c r="D156" s="203"/>
      <c r="E156" s="38" t="s">
        <v>6</v>
      </c>
      <c r="F156" s="38" t="s">
        <v>52</v>
      </c>
      <c r="G156" s="165">
        <v>4190000370</v>
      </c>
      <c r="H156" s="200"/>
      <c r="I156" s="166"/>
      <c r="J156" s="41">
        <v>200</v>
      </c>
      <c r="K156" s="177">
        <v>74171.88</v>
      </c>
      <c r="L156" s="255"/>
      <c r="M156" s="178"/>
      <c r="N156" s="177">
        <v>74171.88</v>
      </c>
      <c r="O156" s="255"/>
      <c r="P156" s="178"/>
    </row>
    <row r="157" spans="1:16" ht="69.75" customHeight="1" x14ac:dyDescent="0.25">
      <c r="A157" s="197" t="s">
        <v>363</v>
      </c>
      <c r="B157" s="202"/>
      <c r="C157" s="202"/>
      <c r="D157" s="203"/>
      <c r="E157" s="38" t="s">
        <v>6</v>
      </c>
      <c r="F157" s="38">
        <v>1004</v>
      </c>
      <c r="G157" s="165">
        <v>2120180110</v>
      </c>
      <c r="H157" s="200"/>
      <c r="I157" s="166"/>
      <c r="J157" s="41">
        <v>300</v>
      </c>
      <c r="K157" s="177">
        <v>575530.17000000004</v>
      </c>
      <c r="L157" s="255"/>
      <c r="M157" s="178"/>
      <c r="N157" s="177">
        <v>575530.17000000004</v>
      </c>
      <c r="O157" s="255"/>
      <c r="P157" s="178"/>
    </row>
    <row r="158" spans="1:16" ht="246.75" customHeight="1" x14ac:dyDescent="0.25">
      <c r="A158" s="162" t="s">
        <v>597</v>
      </c>
      <c r="B158" s="162"/>
      <c r="C158" s="162"/>
      <c r="D158" s="162"/>
      <c r="E158" s="38" t="s">
        <v>6</v>
      </c>
      <c r="F158" s="38" t="s">
        <v>57</v>
      </c>
      <c r="G158" s="165">
        <v>2120181010</v>
      </c>
      <c r="H158" s="200"/>
      <c r="I158" s="166"/>
      <c r="J158" s="41">
        <v>200</v>
      </c>
      <c r="K158" s="177">
        <v>236440</v>
      </c>
      <c r="L158" s="255"/>
      <c r="M158" s="178"/>
      <c r="N158" s="177">
        <v>236440</v>
      </c>
      <c r="O158" s="255"/>
      <c r="P158" s="178"/>
    </row>
    <row r="159" spans="1:16" ht="260.25" customHeight="1" x14ac:dyDescent="0.25">
      <c r="A159" s="162" t="s">
        <v>564</v>
      </c>
      <c r="B159" s="162"/>
      <c r="C159" s="162"/>
      <c r="D159" s="162"/>
      <c r="E159" s="38" t="s">
        <v>6</v>
      </c>
      <c r="F159" s="38" t="s">
        <v>57</v>
      </c>
      <c r="G159" s="165">
        <v>2120181010</v>
      </c>
      <c r="H159" s="200"/>
      <c r="I159" s="166"/>
      <c r="J159" s="41">
        <v>600</v>
      </c>
      <c r="K159" s="177">
        <v>77390.2</v>
      </c>
      <c r="L159" s="255"/>
      <c r="M159" s="178"/>
      <c r="N159" s="177">
        <v>115902</v>
      </c>
      <c r="O159" s="255"/>
      <c r="P159" s="178"/>
    </row>
    <row r="160" spans="1:16" ht="44.25" customHeight="1" x14ac:dyDescent="0.25">
      <c r="A160" s="197" t="s">
        <v>772</v>
      </c>
      <c r="B160" s="202"/>
      <c r="C160" s="202"/>
      <c r="D160" s="203"/>
      <c r="E160" s="38" t="s">
        <v>6</v>
      </c>
      <c r="F160" s="38" t="s">
        <v>253</v>
      </c>
      <c r="G160" s="165">
        <v>2310100240</v>
      </c>
      <c r="H160" s="200"/>
      <c r="I160" s="166"/>
      <c r="J160" s="41">
        <v>600</v>
      </c>
      <c r="K160" s="177">
        <v>50000</v>
      </c>
      <c r="L160" s="255"/>
      <c r="M160" s="178"/>
      <c r="N160" s="177">
        <v>50000</v>
      </c>
      <c r="O160" s="255"/>
      <c r="P160" s="178"/>
    </row>
    <row r="161" spans="1:16" ht="25.5" customHeight="1" x14ac:dyDescent="0.25">
      <c r="A161" s="210" t="s">
        <v>504</v>
      </c>
      <c r="B161" s="211"/>
      <c r="C161" s="211"/>
      <c r="D161" s="212"/>
      <c r="E161" s="102" t="s">
        <v>96</v>
      </c>
      <c r="F161" s="102"/>
      <c r="G161" s="213"/>
      <c r="H161" s="214"/>
      <c r="I161" s="215"/>
      <c r="J161" s="83"/>
      <c r="K161" s="259">
        <f>K162+K163+K164+K165+K168+K169+K170+K171+K166+K167</f>
        <v>4012462</v>
      </c>
      <c r="L161" s="260"/>
      <c r="M161" s="261"/>
      <c r="N161" s="259">
        <f>N162+N163+N164+N165+N168+N169+N170+N171+N166+N167</f>
        <v>4012462</v>
      </c>
      <c r="O161" s="260"/>
      <c r="P161" s="261"/>
    </row>
    <row r="162" spans="1:16" ht="28.5" customHeight="1" x14ac:dyDescent="0.25">
      <c r="A162" s="197" t="s">
        <v>369</v>
      </c>
      <c r="B162" s="202"/>
      <c r="C162" s="202"/>
      <c r="D162" s="203"/>
      <c r="E162" s="38" t="s">
        <v>96</v>
      </c>
      <c r="F162" s="38" t="s">
        <v>42</v>
      </c>
      <c r="G162" s="165">
        <v>2240100230</v>
      </c>
      <c r="H162" s="200"/>
      <c r="I162" s="166"/>
      <c r="J162" s="41">
        <v>200</v>
      </c>
      <c r="K162" s="177">
        <v>300000</v>
      </c>
      <c r="L162" s="255"/>
      <c r="M162" s="178"/>
      <c r="N162" s="177">
        <v>300000</v>
      </c>
      <c r="O162" s="255"/>
      <c r="P162" s="178"/>
    </row>
    <row r="163" spans="1:16" ht="51.75" customHeight="1" x14ac:dyDescent="0.25">
      <c r="A163" s="197" t="s">
        <v>324</v>
      </c>
      <c r="B163" s="202"/>
      <c r="C163" s="202"/>
      <c r="D163" s="203"/>
      <c r="E163" s="38" t="s">
        <v>96</v>
      </c>
      <c r="F163" s="38" t="s">
        <v>42</v>
      </c>
      <c r="G163" s="165">
        <v>2610100550</v>
      </c>
      <c r="H163" s="200"/>
      <c r="I163" s="166"/>
      <c r="J163" s="41">
        <v>200</v>
      </c>
      <c r="K163" s="177">
        <v>80000</v>
      </c>
      <c r="L163" s="255"/>
      <c r="M163" s="178"/>
      <c r="N163" s="177">
        <v>80000</v>
      </c>
      <c r="O163" s="255"/>
      <c r="P163" s="178"/>
    </row>
    <row r="164" spans="1:16" ht="51" customHeight="1" x14ac:dyDescent="0.25">
      <c r="A164" s="197" t="s">
        <v>470</v>
      </c>
      <c r="B164" s="202"/>
      <c r="C164" s="202"/>
      <c r="D164" s="203"/>
      <c r="E164" s="38" t="s">
        <v>96</v>
      </c>
      <c r="F164" s="38" t="s">
        <v>42</v>
      </c>
      <c r="G164" s="165">
        <v>4290020140</v>
      </c>
      <c r="H164" s="200"/>
      <c r="I164" s="166"/>
      <c r="J164" s="41">
        <v>200</v>
      </c>
      <c r="K164" s="182">
        <v>206500</v>
      </c>
      <c r="L164" s="262"/>
      <c r="M164" s="183"/>
      <c r="N164" s="182">
        <v>206500</v>
      </c>
      <c r="O164" s="262"/>
      <c r="P164" s="183"/>
    </row>
    <row r="165" spans="1:16" ht="51.75" customHeight="1" x14ac:dyDescent="0.25">
      <c r="A165" s="197" t="s">
        <v>447</v>
      </c>
      <c r="B165" s="202"/>
      <c r="C165" s="202"/>
      <c r="D165" s="203"/>
      <c r="E165" s="38" t="s">
        <v>96</v>
      </c>
      <c r="F165" s="38" t="s">
        <v>51</v>
      </c>
      <c r="G165" s="165">
        <v>2510100450</v>
      </c>
      <c r="H165" s="200"/>
      <c r="I165" s="166"/>
      <c r="J165" s="41">
        <v>200</v>
      </c>
      <c r="K165" s="177">
        <v>190000</v>
      </c>
      <c r="L165" s="255"/>
      <c r="M165" s="178"/>
      <c r="N165" s="177">
        <v>190000</v>
      </c>
      <c r="O165" s="255"/>
      <c r="P165" s="178"/>
    </row>
    <row r="166" spans="1:16" ht="41.25" customHeight="1" x14ac:dyDescent="0.25">
      <c r="A166" s="197" t="s">
        <v>388</v>
      </c>
      <c r="B166" s="202"/>
      <c r="C166" s="202"/>
      <c r="D166" s="203"/>
      <c r="E166" s="38" t="s">
        <v>96</v>
      </c>
      <c r="F166" s="38" t="s">
        <v>51</v>
      </c>
      <c r="G166" s="165">
        <v>2520100510</v>
      </c>
      <c r="H166" s="200"/>
      <c r="I166" s="166"/>
      <c r="J166" s="41">
        <v>200</v>
      </c>
      <c r="K166" s="177">
        <v>140000</v>
      </c>
      <c r="L166" s="255"/>
      <c r="M166" s="178"/>
      <c r="N166" s="177">
        <v>140000</v>
      </c>
      <c r="O166" s="255"/>
      <c r="P166" s="178"/>
    </row>
    <row r="167" spans="1:16" ht="41.25" customHeight="1" x14ac:dyDescent="0.25">
      <c r="A167" s="207" t="s">
        <v>382</v>
      </c>
      <c r="B167" s="208"/>
      <c r="C167" s="208"/>
      <c r="D167" s="209"/>
      <c r="E167" s="38" t="s">
        <v>96</v>
      </c>
      <c r="F167" s="38" t="s">
        <v>52</v>
      </c>
      <c r="G167" s="165">
        <v>3330100850</v>
      </c>
      <c r="H167" s="200"/>
      <c r="I167" s="166"/>
      <c r="J167" s="41">
        <v>200</v>
      </c>
      <c r="K167" s="177">
        <v>100000</v>
      </c>
      <c r="L167" s="255"/>
      <c r="M167" s="178"/>
      <c r="N167" s="177">
        <v>100000</v>
      </c>
      <c r="O167" s="255"/>
      <c r="P167" s="178"/>
    </row>
    <row r="168" spans="1:16" ht="65.25" customHeight="1" x14ac:dyDescent="0.25">
      <c r="A168" s="197" t="s">
        <v>461</v>
      </c>
      <c r="B168" s="202"/>
      <c r="C168" s="202"/>
      <c r="D168" s="203"/>
      <c r="E168" s="38" t="s">
        <v>96</v>
      </c>
      <c r="F168" s="38" t="s">
        <v>97</v>
      </c>
      <c r="G168" s="165">
        <v>4190000260</v>
      </c>
      <c r="H168" s="200"/>
      <c r="I168" s="166"/>
      <c r="J168" s="41">
        <v>100</v>
      </c>
      <c r="K168" s="177">
        <v>2538397</v>
      </c>
      <c r="L168" s="255"/>
      <c r="M168" s="178"/>
      <c r="N168" s="177">
        <v>2538397</v>
      </c>
      <c r="O168" s="255"/>
      <c r="P168" s="178"/>
    </row>
    <row r="169" spans="1:16" ht="38.25" customHeight="1" x14ac:dyDescent="0.25">
      <c r="A169" s="197" t="s">
        <v>462</v>
      </c>
      <c r="B169" s="202"/>
      <c r="C169" s="202"/>
      <c r="D169" s="203"/>
      <c r="E169" s="38" t="s">
        <v>96</v>
      </c>
      <c r="F169" s="38" t="s">
        <v>97</v>
      </c>
      <c r="G169" s="165">
        <v>4190000260</v>
      </c>
      <c r="H169" s="200"/>
      <c r="I169" s="166"/>
      <c r="J169" s="41">
        <v>200</v>
      </c>
      <c r="K169" s="177">
        <v>174565</v>
      </c>
      <c r="L169" s="255"/>
      <c r="M169" s="178"/>
      <c r="N169" s="177">
        <v>174565</v>
      </c>
      <c r="O169" s="255"/>
      <c r="P169" s="178"/>
    </row>
    <row r="170" spans="1:16" ht="27.75" customHeight="1" x14ac:dyDescent="0.25">
      <c r="A170" s="197" t="s">
        <v>463</v>
      </c>
      <c r="B170" s="202"/>
      <c r="C170" s="202"/>
      <c r="D170" s="203"/>
      <c r="E170" s="38" t="s">
        <v>96</v>
      </c>
      <c r="F170" s="38" t="s">
        <v>97</v>
      </c>
      <c r="G170" s="165">
        <v>4190000260</v>
      </c>
      <c r="H170" s="200"/>
      <c r="I170" s="166"/>
      <c r="J170" s="41">
        <v>800</v>
      </c>
      <c r="K170" s="177">
        <v>3000</v>
      </c>
      <c r="L170" s="255"/>
      <c r="M170" s="178"/>
      <c r="N170" s="177">
        <v>3000</v>
      </c>
      <c r="O170" s="255"/>
      <c r="P170" s="178"/>
    </row>
    <row r="171" spans="1:16" ht="41.25" customHeight="1" x14ac:dyDescent="0.25">
      <c r="A171" s="197" t="s">
        <v>446</v>
      </c>
      <c r="B171" s="202"/>
      <c r="C171" s="202"/>
      <c r="D171" s="203"/>
      <c r="E171" s="38" t="s">
        <v>96</v>
      </c>
      <c r="F171" s="38">
        <v>1101</v>
      </c>
      <c r="G171" s="165">
        <v>2310100240</v>
      </c>
      <c r="H171" s="200"/>
      <c r="I171" s="166"/>
      <c r="J171" s="41">
        <v>200</v>
      </c>
      <c r="K171" s="177">
        <v>280000</v>
      </c>
      <c r="L171" s="255"/>
      <c r="M171" s="178"/>
      <c r="N171" s="177">
        <v>280000</v>
      </c>
      <c r="O171" s="255"/>
      <c r="P171" s="178"/>
    </row>
    <row r="172" spans="1:16" ht="20.25" customHeight="1" x14ac:dyDescent="0.25">
      <c r="A172" s="204" t="s">
        <v>505</v>
      </c>
      <c r="B172" s="205"/>
      <c r="C172" s="205"/>
      <c r="D172" s="206"/>
      <c r="E172" s="103"/>
      <c r="F172" s="103"/>
      <c r="G172" s="207"/>
      <c r="H172" s="208"/>
      <c r="I172" s="209"/>
      <c r="J172" s="90"/>
      <c r="K172" s="259">
        <f>K19+K67+K70+K95+K161</f>
        <v>293896374.26999998</v>
      </c>
      <c r="L172" s="260"/>
      <c r="M172" s="261"/>
      <c r="N172" s="259">
        <f>N19+N67+N70+N95+N161</f>
        <v>349764111.1099999</v>
      </c>
      <c r="O172" s="260"/>
      <c r="P172" s="261"/>
    </row>
  </sheetData>
  <mergeCells count="658">
    <mergeCell ref="A121:D121"/>
    <mergeCell ref="A122:D122"/>
    <mergeCell ref="G121:I121"/>
    <mergeCell ref="G122:I122"/>
    <mergeCell ref="K121:M121"/>
    <mergeCell ref="K122:M122"/>
    <mergeCell ref="N121:P121"/>
    <mergeCell ref="N122:P122"/>
    <mergeCell ref="A12:P12"/>
    <mergeCell ref="A16:D18"/>
    <mergeCell ref="E16:E18"/>
    <mergeCell ref="F16:F18"/>
    <mergeCell ref="G16:I18"/>
    <mergeCell ref="J16:J18"/>
    <mergeCell ref="K16:P16"/>
    <mergeCell ref="K17:M18"/>
    <mergeCell ref="N17:P18"/>
    <mergeCell ref="A13:P13"/>
    <mergeCell ref="A14:D14"/>
    <mergeCell ref="G14:I14"/>
    <mergeCell ref="J14:N14"/>
    <mergeCell ref="A15:D15"/>
    <mergeCell ref="G15:I15"/>
    <mergeCell ref="J15:P15"/>
    <mergeCell ref="A1:G1"/>
    <mergeCell ref="I1:K1"/>
    <mergeCell ref="L1:P1"/>
    <mergeCell ref="A2:G2"/>
    <mergeCell ref="I2:K2"/>
    <mergeCell ref="L2:P2"/>
    <mergeCell ref="A5:G5"/>
    <mergeCell ref="I5:P5"/>
    <mergeCell ref="A11:G11"/>
    <mergeCell ref="I11:K11"/>
    <mergeCell ref="M11:N11"/>
    <mergeCell ref="A3:G3"/>
    <mergeCell ref="I3:K3"/>
    <mergeCell ref="L3:P3"/>
    <mergeCell ref="A4:G4"/>
    <mergeCell ref="I4:K4"/>
    <mergeCell ref="L4:P4"/>
    <mergeCell ref="L9:P9"/>
    <mergeCell ref="I10:P10"/>
    <mergeCell ref="I6:K6"/>
    <mergeCell ref="L6:P6"/>
    <mergeCell ref="I7:K7"/>
    <mergeCell ref="L7:P7"/>
    <mergeCell ref="I8:K8"/>
    <mergeCell ref="L8:P8"/>
    <mergeCell ref="I9:K9"/>
    <mergeCell ref="A21:D21"/>
    <mergeCell ref="G21:I21"/>
    <mergeCell ref="K21:M21"/>
    <mergeCell ref="N21:P21"/>
    <mergeCell ref="A22:D22"/>
    <mergeCell ref="G22:I22"/>
    <mergeCell ref="K22:M22"/>
    <mergeCell ref="N22:P22"/>
    <mergeCell ref="A19:D19"/>
    <mergeCell ref="G19:I19"/>
    <mergeCell ref="K19:M19"/>
    <mergeCell ref="N19:P19"/>
    <mergeCell ref="A20:D20"/>
    <mergeCell ref="G20:I20"/>
    <mergeCell ref="K20:M20"/>
    <mergeCell ref="N20:P20"/>
    <mergeCell ref="A25:D25"/>
    <mergeCell ref="G25:I25"/>
    <mergeCell ref="K25:M25"/>
    <mergeCell ref="N25:P25"/>
    <mergeCell ref="A26:D26"/>
    <mergeCell ref="G26:I26"/>
    <mergeCell ref="K26:M26"/>
    <mergeCell ref="N26:P26"/>
    <mergeCell ref="A23:D23"/>
    <mergeCell ref="G23:I23"/>
    <mergeCell ref="K23:M23"/>
    <mergeCell ref="N23:P23"/>
    <mergeCell ref="A24:D24"/>
    <mergeCell ref="G24:I24"/>
    <mergeCell ref="K24:M24"/>
    <mergeCell ref="N24:P24"/>
    <mergeCell ref="A29:D29"/>
    <mergeCell ref="G29:I29"/>
    <mergeCell ref="K29:M29"/>
    <mergeCell ref="N29:P29"/>
    <mergeCell ref="A30:D30"/>
    <mergeCell ref="G30:I30"/>
    <mergeCell ref="K30:M30"/>
    <mergeCell ref="N30:P30"/>
    <mergeCell ref="A27:D27"/>
    <mergeCell ref="G27:I27"/>
    <mergeCell ref="K27:M27"/>
    <mergeCell ref="N27:P27"/>
    <mergeCell ref="A28:D28"/>
    <mergeCell ref="G28:I28"/>
    <mergeCell ref="K28:M28"/>
    <mergeCell ref="N28:P28"/>
    <mergeCell ref="A33:D33"/>
    <mergeCell ref="G33:I33"/>
    <mergeCell ref="K33:M33"/>
    <mergeCell ref="N33:P33"/>
    <mergeCell ref="A34:D34"/>
    <mergeCell ref="G34:I34"/>
    <mergeCell ref="K34:M34"/>
    <mergeCell ref="N34:P34"/>
    <mergeCell ref="A31:D31"/>
    <mergeCell ref="G31:I31"/>
    <mergeCell ref="K31:M31"/>
    <mergeCell ref="N31:P31"/>
    <mergeCell ref="A32:D32"/>
    <mergeCell ref="G32:I32"/>
    <mergeCell ref="K32:M32"/>
    <mergeCell ref="N32:P32"/>
    <mergeCell ref="A35:D35"/>
    <mergeCell ref="G35:I35"/>
    <mergeCell ref="K35:M35"/>
    <mergeCell ref="N35:P35"/>
    <mergeCell ref="A38:D38"/>
    <mergeCell ref="G38:I38"/>
    <mergeCell ref="K38:M38"/>
    <mergeCell ref="N38:P38"/>
    <mergeCell ref="N39:P39"/>
    <mergeCell ref="K39:M39"/>
    <mergeCell ref="G39:I39"/>
    <mergeCell ref="A39:D39"/>
    <mergeCell ref="K36:M36"/>
    <mergeCell ref="K37:M37"/>
    <mergeCell ref="N36:P36"/>
    <mergeCell ref="N37:P37"/>
    <mergeCell ref="A36:D36"/>
    <mergeCell ref="G36:I36"/>
    <mergeCell ref="A37:D37"/>
    <mergeCell ref="G37:I37"/>
    <mergeCell ref="A42:D42"/>
    <mergeCell ref="G42:I42"/>
    <mergeCell ref="K42:M42"/>
    <mergeCell ref="N42:P42"/>
    <mergeCell ref="A43:D43"/>
    <mergeCell ref="G43:I43"/>
    <mergeCell ref="K43:M43"/>
    <mergeCell ref="N43:P43"/>
    <mergeCell ref="A40:D40"/>
    <mergeCell ref="G40:I40"/>
    <mergeCell ref="K40:M40"/>
    <mergeCell ref="N40:P40"/>
    <mergeCell ref="A41:D41"/>
    <mergeCell ref="G41:I41"/>
    <mergeCell ref="K41:M41"/>
    <mergeCell ref="N41:P41"/>
    <mergeCell ref="A45:D45"/>
    <mergeCell ref="G45:I45"/>
    <mergeCell ref="K45:M45"/>
    <mergeCell ref="N45:P45"/>
    <mergeCell ref="A46:D46"/>
    <mergeCell ref="G46:I46"/>
    <mergeCell ref="K46:M46"/>
    <mergeCell ref="N46:P46"/>
    <mergeCell ref="A44:D44"/>
    <mergeCell ref="G44:I44"/>
    <mergeCell ref="K44:M44"/>
    <mergeCell ref="N44:P44"/>
    <mergeCell ref="A49:D49"/>
    <mergeCell ref="G49:I49"/>
    <mergeCell ref="K49:M49"/>
    <mergeCell ref="N49:P49"/>
    <mergeCell ref="A50:D50"/>
    <mergeCell ref="G50:I50"/>
    <mergeCell ref="K50:M50"/>
    <mergeCell ref="N50:P50"/>
    <mergeCell ref="A47:D47"/>
    <mergeCell ref="G47:I47"/>
    <mergeCell ref="K47:M47"/>
    <mergeCell ref="N47:P47"/>
    <mergeCell ref="A48:D48"/>
    <mergeCell ref="G48:I48"/>
    <mergeCell ref="K48:M48"/>
    <mergeCell ref="N48:P48"/>
    <mergeCell ref="A54:D54"/>
    <mergeCell ref="G54:I54"/>
    <mergeCell ref="K54:M54"/>
    <mergeCell ref="N54:P54"/>
    <mergeCell ref="A53:D53"/>
    <mergeCell ref="G53:I53"/>
    <mergeCell ref="K53:M53"/>
    <mergeCell ref="N53:P53"/>
    <mergeCell ref="A51:D51"/>
    <mergeCell ref="G51:I51"/>
    <mergeCell ref="K51:M51"/>
    <mergeCell ref="N51:P51"/>
    <mergeCell ref="A52:D52"/>
    <mergeCell ref="G52:I52"/>
    <mergeCell ref="K52:M52"/>
    <mergeCell ref="N52:P52"/>
    <mergeCell ref="A57:D57"/>
    <mergeCell ref="G57:I57"/>
    <mergeCell ref="K57:M57"/>
    <mergeCell ref="N57:P57"/>
    <mergeCell ref="A58:D58"/>
    <mergeCell ref="G58:I58"/>
    <mergeCell ref="K58:M58"/>
    <mergeCell ref="N58:P58"/>
    <mergeCell ref="A55:D55"/>
    <mergeCell ref="G55:I55"/>
    <mergeCell ref="K55:M55"/>
    <mergeCell ref="N55:P55"/>
    <mergeCell ref="A56:D56"/>
    <mergeCell ref="G56:I56"/>
    <mergeCell ref="K56:M56"/>
    <mergeCell ref="N56:P56"/>
    <mergeCell ref="A61:D61"/>
    <mergeCell ref="G61:I61"/>
    <mergeCell ref="K61:M61"/>
    <mergeCell ref="N61:P61"/>
    <mergeCell ref="A62:D62"/>
    <mergeCell ref="G62:I62"/>
    <mergeCell ref="K62:M62"/>
    <mergeCell ref="N62:P62"/>
    <mergeCell ref="A59:D59"/>
    <mergeCell ref="G59:I59"/>
    <mergeCell ref="K59:M59"/>
    <mergeCell ref="N59:P59"/>
    <mergeCell ref="A60:D60"/>
    <mergeCell ref="G60:I60"/>
    <mergeCell ref="K60:M60"/>
    <mergeCell ref="N60:P60"/>
    <mergeCell ref="A65:D65"/>
    <mergeCell ref="G65:I65"/>
    <mergeCell ref="K65:M65"/>
    <mergeCell ref="N65:P65"/>
    <mergeCell ref="A66:D66"/>
    <mergeCell ref="G66:I66"/>
    <mergeCell ref="K66:M66"/>
    <mergeCell ref="N66:P66"/>
    <mergeCell ref="A63:D63"/>
    <mergeCell ref="G63:I63"/>
    <mergeCell ref="K63:M63"/>
    <mergeCell ref="N63:P63"/>
    <mergeCell ref="A64:D64"/>
    <mergeCell ref="G64:I64"/>
    <mergeCell ref="K64:M64"/>
    <mergeCell ref="N64:P64"/>
    <mergeCell ref="A69:D69"/>
    <mergeCell ref="G69:I69"/>
    <mergeCell ref="K69:M69"/>
    <mergeCell ref="N69:P69"/>
    <mergeCell ref="A70:D70"/>
    <mergeCell ref="G70:I70"/>
    <mergeCell ref="K70:M70"/>
    <mergeCell ref="N70:P70"/>
    <mergeCell ref="A67:D67"/>
    <mergeCell ref="G67:I67"/>
    <mergeCell ref="K67:M67"/>
    <mergeCell ref="N67:P67"/>
    <mergeCell ref="A68:D68"/>
    <mergeCell ref="G68:I68"/>
    <mergeCell ref="K68:M68"/>
    <mergeCell ref="N68:P68"/>
    <mergeCell ref="A73:D73"/>
    <mergeCell ref="G73:I73"/>
    <mergeCell ref="K73:M73"/>
    <mergeCell ref="N73:P73"/>
    <mergeCell ref="A74:D74"/>
    <mergeCell ref="G74:I74"/>
    <mergeCell ref="K74:M74"/>
    <mergeCell ref="N74:P74"/>
    <mergeCell ref="A71:D71"/>
    <mergeCell ref="G71:I71"/>
    <mergeCell ref="K71:M71"/>
    <mergeCell ref="N71:P71"/>
    <mergeCell ref="A72:D72"/>
    <mergeCell ref="G72:I72"/>
    <mergeCell ref="K72:M72"/>
    <mergeCell ref="N72:P72"/>
    <mergeCell ref="A77:D77"/>
    <mergeCell ref="G77:I77"/>
    <mergeCell ref="K77:M77"/>
    <mergeCell ref="N77:P77"/>
    <mergeCell ref="A78:D78"/>
    <mergeCell ref="G78:I78"/>
    <mergeCell ref="K78:M78"/>
    <mergeCell ref="N78:P78"/>
    <mergeCell ref="A75:D75"/>
    <mergeCell ref="G75:I75"/>
    <mergeCell ref="K75:M75"/>
    <mergeCell ref="N75:P75"/>
    <mergeCell ref="A76:D76"/>
    <mergeCell ref="G76:I76"/>
    <mergeCell ref="K76:M76"/>
    <mergeCell ref="N76:P76"/>
    <mergeCell ref="A82:D82"/>
    <mergeCell ref="G82:I82"/>
    <mergeCell ref="K82:M82"/>
    <mergeCell ref="N82:P82"/>
    <mergeCell ref="A81:D81"/>
    <mergeCell ref="G81:I81"/>
    <mergeCell ref="K81:M81"/>
    <mergeCell ref="N81:P81"/>
    <mergeCell ref="A79:D79"/>
    <mergeCell ref="G79:I79"/>
    <mergeCell ref="K79:M79"/>
    <mergeCell ref="N79:P79"/>
    <mergeCell ref="A80:D80"/>
    <mergeCell ref="G80:I80"/>
    <mergeCell ref="K80:M80"/>
    <mergeCell ref="N80:P80"/>
    <mergeCell ref="A85:D85"/>
    <mergeCell ref="G85:I85"/>
    <mergeCell ref="K85:M85"/>
    <mergeCell ref="N85:P85"/>
    <mergeCell ref="A86:D86"/>
    <mergeCell ref="G86:I86"/>
    <mergeCell ref="K86:M86"/>
    <mergeCell ref="N86:P86"/>
    <mergeCell ref="A83:D83"/>
    <mergeCell ref="G83:I83"/>
    <mergeCell ref="K83:M83"/>
    <mergeCell ref="N83:P83"/>
    <mergeCell ref="A84:D84"/>
    <mergeCell ref="G84:I84"/>
    <mergeCell ref="K84:M84"/>
    <mergeCell ref="N84:P84"/>
    <mergeCell ref="A89:D89"/>
    <mergeCell ref="G89:I89"/>
    <mergeCell ref="K89:M89"/>
    <mergeCell ref="N89:P89"/>
    <mergeCell ref="A87:D87"/>
    <mergeCell ref="G87:I87"/>
    <mergeCell ref="K87:M87"/>
    <mergeCell ref="N87:P87"/>
    <mergeCell ref="A88:D88"/>
    <mergeCell ref="G88:I88"/>
    <mergeCell ref="K88:M88"/>
    <mergeCell ref="N88:P88"/>
    <mergeCell ref="A92:D92"/>
    <mergeCell ref="G92:I92"/>
    <mergeCell ref="K92:M92"/>
    <mergeCell ref="N92:P92"/>
    <mergeCell ref="A94:D94"/>
    <mergeCell ref="G94:I94"/>
    <mergeCell ref="K94:M94"/>
    <mergeCell ref="N94:P94"/>
    <mergeCell ref="A90:D90"/>
    <mergeCell ref="G90:I90"/>
    <mergeCell ref="K90:M90"/>
    <mergeCell ref="N90:P90"/>
    <mergeCell ref="A91:D91"/>
    <mergeCell ref="G91:I91"/>
    <mergeCell ref="K91:M91"/>
    <mergeCell ref="N91:P91"/>
    <mergeCell ref="A96:D96"/>
    <mergeCell ref="G96:I96"/>
    <mergeCell ref="K96:M96"/>
    <mergeCell ref="N96:P96"/>
    <mergeCell ref="A97:D97"/>
    <mergeCell ref="G97:I97"/>
    <mergeCell ref="K97:M97"/>
    <mergeCell ref="N97:P97"/>
    <mergeCell ref="A93:D93"/>
    <mergeCell ref="G93:I93"/>
    <mergeCell ref="K93:M93"/>
    <mergeCell ref="N93:P93"/>
    <mergeCell ref="A95:D95"/>
    <mergeCell ref="G95:I95"/>
    <mergeCell ref="K95:M95"/>
    <mergeCell ref="N95:P95"/>
    <mergeCell ref="A100:D100"/>
    <mergeCell ref="G100:I100"/>
    <mergeCell ref="K100:M100"/>
    <mergeCell ref="N100:P100"/>
    <mergeCell ref="A101:D101"/>
    <mergeCell ref="G101:I101"/>
    <mergeCell ref="K101:M101"/>
    <mergeCell ref="N101:P101"/>
    <mergeCell ref="A98:D98"/>
    <mergeCell ref="G98:I98"/>
    <mergeCell ref="K98:M98"/>
    <mergeCell ref="N98:P98"/>
    <mergeCell ref="A99:D99"/>
    <mergeCell ref="G99:I99"/>
    <mergeCell ref="K99:M99"/>
    <mergeCell ref="N99:P99"/>
    <mergeCell ref="A102:D102"/>
    <mergeCell ref="G102:I102"/>
    <mergeCell ref="K102:M102"/>
    <mergeCell ref="N102:P102"/>
    <mergeCell ref="A103:D103"/>
    <mergeCell ref="G103:I103"/>
    <mergeCell ref="K103:M103"/>
    <mergeCell ref="N103:P103"/>
    <mergeCell ref="A108:D108"/>
    <mergeCell ref="G108:I108"/>
    <mergeCell ref="K108:M108"/>
    <mergeCell ref="N108:P108"/>
    <mergeCell ref="A109:D109"/>
    <mergeCell ref="G109:I109"/>
    <mergeCell ref="K109:M109"/>
    <mergeCell ref="N109:P109"/>
    <mergeCell ref="A104:D104"/>
    <mergeCell ref="G104:I104"/>
    <mergeCell ref="K104:M104"/>
    <mergeCell ref="N104:P104"/>
    <mergeCell ref="A107:D107"/>
    <mergeCell ref="G107:I107"/>
    <mergeCell ref="K107:M107"/>
    <mergeCell ref="N107:P107"/>
    <mergeCell ref="N105:P105"/>
    <mergeCell ref="N106:P106"/>
    <mergeCell ref="A105:D105"/>
    <mergeCell ref="G105:I105"/>
    <mergeCell ref="K105:M105"/>
    <mergeCell ref="A106:D106"/>
    <mergeCell ref="G106:I106"/>
    <mergeCell ref="K106:M106"/>
    <mergeCell ref="A112:D112"/>
    <mergeCell ref="G112:I112"/>
    <mergeCell ref="K112:M112"/>
    <mergeCell ref="N112:P112"/>
    <mergeCell ref="A113:D113"/>
    <mergeCell ref="G113:I113"/>
    <mergeCell ref="K113:M113"/>
    <mergeCell ref="N113:P113"/>
    <mergeCell ref="A110:D110"/>
    <mergeCell ref="G110:I110"/>
    <mergeCell ref="K110:M110"/>
    <mergeCell ref="N110:P110"/>
    <mergeCell ref="A111:D111"/>
    <mergeCell ref="G111:I111"/>
    <mergeCell ref="K111:M111"/>
    <mergeCell ref="N111:P111"/>
    <mergeCell ref="A116:D116"/>
    <mergeCell ref="G116:I116"/>
    <mergeCell ref="K116:M116"/>
    <mergeCell ref="N116:P116"/>
    <mergeCell ref="A117:D117"/>
    <mergeCell ref="G117:I117"/>
    <mergeCell ref="K117:M117"/>
    <mergeCell ref="N117:P117"/>
    <mergeCell ref="A114:D114"/>
    <mergeCell ref="G114:I114"/>
    <mergeCell ref="K114:M114"/>
    <mergeCell ref="N114:P114"/>
    <mergeCell ref="A115:D115"/>
    <mergeCell ref="G115:I115"/>
    <mergeCell ref="K115:M115"/>
    <mergeCell ref="N115:P115"/>
    <mergeCell ref="A120:D120"/>
    <mergeCell ref="G120:I120"/>
    <mergeCell ref="K120:M120"/>
    <mergeCell ref="N120:P120"/>
    <mergeCell ref="A118:D118"/>
    <mergeCell ref="G118:I118"/>
    <mergeCell ref="K118:M118"/>
    <mergeCell ref="N118:P118"/>
    <mergeCell ref="A119:D119"/>
    <mergeCell ref="G119:I119"/>
    <mergeCell ref="K119:M119"/>
    <mergeCell ref="N119:P119"/>
    <mergeCell ref="A124:D124"/>
    <mergeCell ref="G124:I124"/>
    <mergeCell ref="K124:M124"/>
    <mergeCell ref="N124:P124"/>
    <mergeCell ref="A125:D125"/>
    <mergeCell ref="G125:I125"/>
    <mergeCell ref="K125:M125"/>
    <mergeCell ref="N125:P125"/>
    <mergeCell ref="A123:D123"/>
    <mergeCell ref="G123:I123"/>
    <mergeCell ref="K123:M123"/>
    <mergeCell ref="N123:P123"/>
    <mergeCell ref="A128:D128"/>
    <mergeCell ref="G128:I128"/>
    <mergeCell ref="K128:M128"/>
    <mergeCell ref="N128:P128"/>
    <mergeCell ref="A126:D126"/>
    <mergeCell ref="G126:I126"/>
    <mergeCell ref="K126:M126"/>
    <mergeCell ref="N126:P126"/>
    <mergeCell ref="A127:D127"/>
    <mergeCell ref="G127:I127"/>
    <mergeCell ref="K127:M127"/>
    <mergeCell ref="N127:P127"/>
    <mergeCell ref="A131:D131"/>
    <mergeCell ref="G131:I131"/>
    <mergeCell ref="K131:M131"/>
    <mergeCell ref="N131:P131"/>
    <mergeCell ref="A136:D136"/>
    <mergeCell ref="G136:I136"/>
    <mergeCell ref="K136:M136"/>
    <mergeCell ref="N136:P136"/>
    <mergeCell ref="A129:D129"/>
    <mergeCell ref="G129:I129"/>
    <mergeCell ref="K129:M129"/>
    <mergeCell ref="N129:P129"/>
    <mergeCell ref="A130:D130"/>
    <mergeCell ref="G130:I130"/>
    <mergeCell ref="K130:M130"/>
    <mergeCell ref="N130:P130"/>
    <mergeCell ref="A132:D132"/>
    <mergeCell ref="G132:I132"/>
    <mergeCell ref="K132:M132"/>
    <mergeCell ref="A133:D133"/>
    <mergeCell ref="G133:I133"/>
    <mergeCell ref="K133:M133"/>
    <mergeCell ref="A134:D134"/>
    <mergeCell ref="G134:I134"/>
    <mergeCell ref="A140:D140"/>
    <mergeCell ref="G140:I140"/>
    <mergeCell ref="K140:M140"/>
    <mergeCell ref="N140:P140"/>
    <mergeCell ref="A137:D137"/>
    <mergeCell ref="G137:I137"/>
    <mergeCell ref="K137:M137"/>
    <mergeCell ref="N137:P137"/>
    <mergeCell ref="A141:D141"/>
    <mergeCell ref="A138:D138"/>
    <mergeCell ref="G138:I138"/>
    <mergeCell ref="K138:M138"/>
    <mergeCell ref="N138:P138"/>
    <mergeCell ref="G141:I141"/>
    <mergeCell ref="K141:M141"/>
    <mergeCell ref="N141:P141"/>
    <mergeCell ref="A139:D139"/>
    <mergeCell ref="G139:I139"/>
    <mergeCell ref="K139:M139"/>
    <mergeCell ref="N139:P139"/>
    <mergeCell ref="A142:D142"/>
    <mergeCell ref="G142:I142"/>
    <mergeCell ref="K142:M142"/>
    <mergeCell ref="N142:P142"/>
    <mergeCell ref="G144:I144"/>
    <mergeCell ref="K144:M144"/>
    <mergeCell ref="N144:P144"/>
    <mergeCell ref="A144:D144"/>
    <mergeCell ref="A146:D146"/>
    <mergeCell ref="G146:I146"/>
    <mergeCell ref="K146:M146"/>
    <mergeCell ref="N146:P146"/>
    <mergeCell ref="A143:D143"/>
    <mergeCell ref="G143:I143"/>
    <mergeCell ref="K143:M143"/>
    <mergeCell ref="N143:P143"/>
    <mergeCell ref="A145:D145"/>
    <mergeCell ref="G145:I145"/>
    <mergeCell ref="K145:M145"/>
    <mergeCell ref="N145:P145"/>
    <mergeCell ref="A152:D152"/>
    <mergeCell ref="G152:I152"/>
    <mergeCell ref="K152:M152"/>
    <mergeCell ref="N152:P152"/>
    <mergeCell ref="A150:D150"/>
    <mergeCell ref="G150:I150"/>
    <mergeCell ref="K150:M150"/>
    <mergeCell ref="N150:P150"/>
    <mergeCell ref="A149:D149"/>
    <mergeCell ref="G149:I149"/>
    <mergeCell ref="K149:M149"/>
    <mergeCell ref="N149:P149"/>
    <mergeCell ref="A165:D165"/>
    <mergeCell ref="G165:I165"/>
    <mergeCell ref="K165:M165"/>
    <mergeCell ref="N165:P165"/>
    <mergeCell ref="A162:D162"/>
    <mergeCell ref="G162:I162"/>
    <mergeCell ref="K162:M162"/>
    <mergeCell ref="N162:P162"/>
    <mergeCell ref="A155:D155"/>
    <mergeCell ref="G155:I155"/>
    <mergeCell ref="K155:M155"/>
    <mergeCell ref="N155:P155"/>
    <mergeCell ref="A156:D156"/>
    <mergeCell ref="G156:I156"/>
    <mergeCell ref="K156:M156"/>
    <mergeCell ref="N156:P156"/>
    <mergeCell ref="A164:D164"/>
    <mergeCell ref="G164:I164"/>
    <mergeCell ref="K164:M164"/>
    <mergeCell ref="N164:P164"/>
    <mergeCell ref="A158:D158"/>
    <mergeCell ref="G158:I158"/>
    <mergeCell ref="K158:M158"/>
    <mergeCell ref="N158:P158"/>
    <mergeCell ref="A172:D172"/>
    <mergeCell ref="G172:I172"/>
    <mergeCell ref="K172:M172"/>
    <mergeCell ref="N172:P172"/>
    <mergeCell ref="A169:D169"/>
    <mergeCell ref="G169:I169"/>
    <mergeCell ref="K169:M169"/>
    <mergeCell ref="N169:P169"/>
    <mergeCell ref="A170:D170"/>
    <mergeCell ref="G170:I170"/>
    <mergeCell ref="K170:M170"/>
    <mergeCell ref="N170:P170"/>
    <mergeCell ref="A171:D171"/>
    <mergeCell ref="G171:I171"/>
    <mergeCell ref="K171:M171"/>
    <mergeCell ref="N171:P171"/>
    <mergeCell ref="A163:D163"/>
    <mergeCell ref="G163:I163"/>
    <mergeCell ref="K163:M163"/>
    <mergeCell ref="N163:P163"/>
    <mergeCell ref="G159:I159"/>
    <mergeCell ref="K159:M159"/>
    <mergeCell ref="N159:P159"/>
    <mergeCell ref="A160:D160"/>
    <mergeCell ref="G160:I160"/>
    <mergeCell ref="K160:M160"/>
    <mergeCell ref="N160:P160"/>
    <mergeCell ref="A161:D161"/>
    <mergeCell ref="N132:P132"/>
    <mergeCell ref="N133:P133"/>
    <mergeCell ref="N134:P134"/>
    <mergeCell ref="N135:P135"/>
    <mergeCell ref="A159:D159"/>
    <mergeCell ref="G161:I161"/>
    <mergeCell ref="K161:M161"/>
    <mergeCell ref="N161:P161"/>
    <mergeCell ref="A168:D168"/>
    <mergeCell ref="G168:I168"/>
    <mergeCell ref="K168:M168"/>
    <mergeCell ref="N168:P168"/>
    <mergeCell ref="G167:I167"/>
    <mergeCell ref="K167:M167"/>
    <mergeCell ref="N167:P167"/>
    <mergeCell ref="A167:D167"/>
    <mergeCell ref="A157:D157"/>
    <mergeCell ref="G157:I157"/>
    <mergeCell ref="K157:M157"/>
    <mergeCell ref="N157:P157"/>
    <mergeCell ref="A166:D166"/>
    <mergeCell ref="G166:I166"/>
    <mergeCell ref="K166:M166"/>
    <mergeCell ref="N166:P166"/>
    <mergeCell ref="K134:M134"/>
    <mergeCell ref="A135:D135"/>
    <mergeCell ref="G135:I135"/>
    <mergeCell ref="K135:M135"/>
    <mergeCell ref="A154:D154"/>
    <mergeCell ref="G154:I154"/>
    <mergeCell ref="K154:M154"/>
    <mergeCell ref="N154:P154"/>
    <mergeCell ref="A148:D148"/>
    <mergeCell ref="G148:I148"/>
    <mergeCell ref="K148:M148"/>
    <mergeCell ref="N148:P148"/>
    <mergeCell ref="A151:D151"/>
    <mergeCell ref="G151:I151"/>
    <mergeCell ref="K151:M151"/>
    <mergeCell ref="N151:P151"/>
    <mergeCell ref="A147:D147"/>
    <mergeCell ref="G147:I147"/>
    <mergeCell ref="K147:M147"/>
    <mergeCell ref="N147:P147"/>
    <mergeCell ref="A153:D153"/>
    <mergeCell ref="G153:I153"/>
    <mergeCell ref="K153:M153"/>
    <mergeCell ref="N153:P153"/>
  </mergeCells>
  <pageMargins left="0.9055118110236221" right="0.31496062992125984" top="0.74803149606299213" bottom="0.74803149606299213" header="0.31496062992125984" footer="0.31496062992125984"/>
  <pageSetup paperSize="9" scale="70" orientation="portrait" r:id="rId1"/>
  <rowBreaks count="9" manualBreakCount="9">
    <brk id="35" max="15" man="1"/>
    <brk id="56" max="16383" man="1"/>
    <brk id="80" max="15" man="1"/>
    <brk id="99" max="16383" man="1"/>
    <brk id="117" max="16383" man="1"/>
    <brk id="125" max="16383" man="1"/>
    <brk id="130" max="16383" man="1"/>
    <brk id="149" max="16383" man="1"/>
    <brk id="1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9</vt:lpstr>
      <vt:lpstr>Приложение 10</vt:lpstr>
      <vt:lpstr>'Приложение 4'!Область_печати</vt:lpstr>
      <vt:lpstr>'Приложение 5'!Область_печати</vt:lpstr>
    </vt:vector>
  </TitlesOfParts>
  <Company>Финансовый отдел</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ФО</dc:creator>
  <cp:lastModifiedBy>ФинОтдел АТМР</cp:lastModifiedBy>
  <cp:lastPrinted>2024-02-07T03:32:13Z</cp:lastPrinted>
  <dcterms:created xsi:type="dcterms:W3CDTF">2014-09-25T13:17:34Z</dcterms:created>
  <dcterms:modified xsi:type="dcterms:W3CDTF">2024-02-12T05:28:10Z</dcterms:modified>
</cp:coreProperties>
</file>